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EST1" sheetId="1" r:id="rId1"/>
    <sheet name="Escenarios" sheetId="2" r:id="rId2"/>
  </sheets>
  <definedNames>
    <definedName name="_xlnm._FilterDatabase" localSheetId="0" hidden="1">TEST1!$B$1:$P$1</definedName>
  </definedNames>
  <calcPr calcId="145621"/>
</workbook>
</file>

<file path=xl/calcChain.xml><?xml version="1.0" encoding="utf-8"?>
<calcChain xmlns="http://schemas.openxmlformats.org/spreadsheetml/2006/main">
  <c r="G2" i="2" l="1"/>
  <c r="G5" i="2"/>
  <c r="H5" i="2"/>
  <c r="I5" i="2"/>
  <c r="H4" i="2"/>
  <c r="I4" i="2"/>
  <c r="G4" i="2"/>
  <c r="H3" i="2"/>
  <c r="I3" i="2"/>
  <c r="G3" i="2"/>
  <c r="I2" i="2"/>
  <c r="H2" i="2"/>
  <c r="I6" i="2" l="1"/>
  <c r="H6" i="2"/>
  <c r="G6" i="2"/>
  <c r="K50" i="1"/>
  <c r="O61" i="1" l="1"/>
  <c r="K47" i="1"/>
  <c r="K45" i="1"/>
  <c r="N50" i="1" l="1"/>
  <c r="N51" i="1"/>
  <c r="N52" i="1"/>
  <c r="O52" i="1" s="1"/>
  <c r="N53" i="1"/>
  <c r="N54" i="1"/>
  <c r="O54" i="1" s="1"/>
  <c r="N55" i="1"/>
  <c r="N56" i="1"/>
  <c r="O56" i="1" s="1"/>
  <c r="O53" i="1"/>
  <c r="O55" i="1"/>
  <c r="P53" i="1"/>
  <c r="P55" i="1"/>
  <c r="N43" i="1"/>
  <c r="P43" i="1" s="1"/>
  <c r="N44" i="1"/>
  <c r="N45" i="1"/>
  <c r="N46" i="1"/>
  <c r="O46" i="1" s="1"/>
  <c r="N47" i="1"/>
  <c r="N48" i="1"/>
  <c r="P48" i="1" s="1"/>
  <c r="N49" i="1"/>
  <c r="P49" i="1" s="1"/>
  <c r="P46" i="1"/>
  <c r="P47" i="1"/>
  <c r="O47" i="1"/>
  <c r="L35" i="1"/>
  <c r="N36" i="1"/>
  <c r="O36" i="1" s="1"/>
  <c r="N37" i="1"/>
  <c r="P37" i="1" s="1"/>
  <c r="N38" i="1"/>
  <c r="N39" i="1"/>
  <c r="N40" i="1"/>
  <c r="O40" i="1" s="1"/>
  <c r="N41" i="1"/>
  <c r="P41" i="1" s="1"/>
  <c r="N42" i="1"/>
  <c r="P42" i="1" s="1"/>
  <c r="O43" i="1" l="1"/>
  <c r="Q44" i="1"/>
  <c r="P56" i="1"/>
  <c r="P54" i="1"/>
  <c r="P52" i="1"/>
  <c r="O42" i="1"/>
  <c r="Q39" i="1"/>
  <c r="O50" i="1"/>
  <c r="Q51" i="1"/>
  <c r="P50" i="1"/>
  <c r="O49" i="1"/>
  <c r="O48" i="1"/>
  <c r="O45" i="1"/>
  <c r="P45" i="1"/>
  <c r="O41" i="1"/>
  <c r="P40" i="1"/>
  <c r="O37" i="1"/>
  <c r="P36" i="1"/>
  <c r="L31" i="1"/>
  <c r="N31" i="1" s="1"/>
  <c r="K30" i="1"/>
  <c r="N30" i="1" s="1"/>
  <c r="P30" i="1" s="1"/>
  <c r="K29" i="1"/>
  <c r="N29" i="1" s="1"/>
  <c r="K26" i="1"/>
  <c r="N26" i="1" s="1"/>
  <c r="L24" i="1"/>
  <c r="N24" i="1" s="1"/>
  <c r="N25" i="1"/>
  <c r="N27" i="1"/>
  <c r="N28" i="1"/>
  <c r="N32" i="1"/>
  <c r="N33" i="1"/>
  <c r="N34" i="1"/>
  <c r="N35" i="1"/>
  <c r="Q36" i="1" s="1"/>
  <c r="N3" i="1"/>
  <c r="N4" i="1"/>
  <c r="N5" i="1"/>
  <c r="N6" i="1"/>
  <c r="N7" i="1"/>
  <c r="N8" i="1"/>
  <c r="N9" i="1"/>
  <c r="N11" i="1"/>
  <c r="N12" i="1"/>
  <c r="N13" i="1"/>
  <c r="N14" i="1"/>
  <c r="N15" i="1"/>
  <c r="N16" i="1"/>
  <c r="N17" i="1"/>
  <c r="N18" i="1"/>
  <c r="N19" i="1"/>
  <c r="N20" i="1"/>
  <c r="N21" i="1"/>
  <c r="N22" i="1"/>
  <c r="K10" i="1"/>
  <c r="N10" i="1" s="1"/>
  <c r="P10" i="1" s="1"/>
  <c r="K23" i="1"/>
  <c r="N23" i="1" s="1"/>
  <c r="Q29" i="1" l="1"/>
  <c r="Q32" i="1"/>
  <c r="Q26" i="1"/>
  <c r="N2" i="1"/>
  <c r="O3" i="1"/>
  <c r="O5" i="1"/>
  <c r="O6" i="1"/>
  <c r="O7" i="1"/>
  <c r="O8" i="1"/>
  <c r="O9" i="1"/>
  <c r="O10" i="1"/>
  <c r="P2" i="1" l="1"/>
  <c r="N57" i="1"/>
  <c r="P8" i="1"/>
  <c r="P6" i="1"/>
  <c r="P9" i="1"/>
  <c r="P7" i="1"/>
  <c r="P5" i="1"/>
  <c r="P3" i="1"/>
  <c r="Q21" i="1"/>
  <c r="Q12" i="1"/>
  <c r="Q16" i="1" l="1"/>
  <c r="P34" i="1"/>
  <c r="O34" i="1"/>
  <c r="P32" i="1"/>
  <c r="O32" i="1"/>
  <c r="O30" i="1"/>
  <c r="P24" i="1"/>
  <c r="O24" i="1"/>
  <c r="P22" i="1"/>
  <c r="O22" i="1"/>
  <c r="P18" i="1"/>
  <c r="O18" i="1"/>
  <c r="P14" i="1"/>
  <c r="O14" i="1"/>
  <c r="P12" i="1"/>
  <c r="O12" i="1"/>
  <c r="O33" i="1"/>
  <c r="P33" i="1"/>
  <c r="O29" i="1"/>
  <c r="P29" i="1"/>
  <c r="O27" i="1"/>
  <c r="P27" i="1"/>
  <c r="O25" i="1"/>
  <c r="P25" i="1"/>
  <c r="O23" i="1"/>
  <c r="P23" i="1"/>
  <c r="O21" i="1"/>
  <c r="P21" i="1"/>
  <c r="O19" i="1"/>
  <c r="P19" i="1"/>
  <c r="O17" i="1"/>
  <c r="P17" i="1"/>
  <c r="O15" i="1"/>
  <c r="P15" i="1"/>
  <c r="O13" i="1"/>
  <c r="P13" i="1"/>
  <c r="P57" i="1" l="1"/>
  <c r="Q5" i="1"/>
  <c r="O2" i="1"/>
  <c r="O57" i="1" s="1"/>
  <c r="O62" i="1" l="1"/>
  <c r="P58" i="1"/>
</calcChain>
</file>

<file path=xl/comments1.xml><?xml version="1.0" encoding="utf-8"?>
<comments xmlns="http://schemas.openxmlformats.org/spreadsheetml/2006/main">
  <authors>
    <author>Autor</author>
  </authors>
  <commentList>
    <comment ref="G1" authorId="0">
      <text>
        <r>
          <rPr>
            <sz val="8"/>
            <color indexed="81"/>
            <rFont val="Tahoma"/>
            <family val="2"/>
          </rPr>
          <t xml:space="preserve">0 No confluencia 
1 Confluencia con S o R
2 Confluencia con Pivot
</t>
        </r>
      </text>
    </comment>
    <comment ref="H1" authorId="0">
      <text>
        <r>
          <rPr>
            <b/>
            <sz val="8"/>
            <color indexed="81"/>
            <rFont val="Tahoma"/>
            <charset val="1"/>
          </rPr>
          <t>1 lp 2 mp 3 cp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I1" authorId="0">
      <text>
        <r>
          <rPr>
            <b/>
            <sz val="8"/>
            <color indexed="81"/>
            <rFont val="Tahoma"/>
            <charset val="1"/>
          </rPr>
          <t>1 Encima 2 dentro 3 debajo</t>
        </r>
        <r>
          <rPr>
            <sz val="8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<sst xmlns="http://schemas.openxmlformats.org/spreadsheetml/2006/main" count="80" uniqueCount="28">
  <si>
    <t>Día</t>
  </si>
  <si>
    <t>STOP</t>
  </si>
  <si>
    <t>TP1</t>
  </si>
  <si>
    <t>TP2</t>
  </si>
  <si>
    <t>TP3</t>
  </si>
  <si>
    <t>Tipo Fibo</t>
  </si>
  <si>
    <t>Contar</t>
  </si>
  <si>
    <t>Hora</t>
  </si>
  <si>
    <t>C o V</t>
  </si>
  <si>
    <t>Caja Asiática</t>
  </si>
  <si>
    <t>C</t>
  </si>
  <si>
    <t xml:space="preserve">Total Pips </t>
  </si>
  <si>
    <t>V</t>
  </si>
  <si>
    <t>12.1</t>
  </si>
  <si>
    <t>20.1</t>
  </si>
  <si>
    <t>22.1</t>
  </si>
  <si>
    <t>24.1</t>
  </si>
  <si>
    <t xml:space="preserve">%Ganadoras </t>
  </si>
  <si>
    <t>Check Total Operaciones</t>
  </si>
  <si>
    <t>%TP1</t>
  </si>
  <si>
    <t>%TP2</t>
  </si>
  <si>
    <t>%TP3</t>
  </si>
  <si>
    <t>NºLOTES</t>
  </si>
  <si>
    <t>Conflu</t>
  </si>
  <si>
    <t>Size</t>
  </si>
  <si>
    <t>WIN</t>
  </si>
  <si>
    <t>LOSS</t>
  </si>
  <si>
    <t xml:space="preserve">Tipo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</si>
</sst>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Border="1"/>
    <xf numFmtId="16" fontId="0" fillId="0" borderId="0" xfId="0" applyNumberFormat="1" applyBorder="1"/>
    <xf numFmtId="0" fontId="5" fillId="3" borderId="0" xfId="1" applyBorder="1"/>
    <xf numFmtId="0" fontId="1" fillId="2" borderId="0" xfId="0" applyFont="1" applyFill="1" applyBorder="1"/>
    <xf numFmtId="0" fontId="2" fillId="2" borderId="0" xfId="0" applyFont="1" applyFill="1" applyBorder="1"/>
    <xf numFmtId="0" fontId="0" fillId="0" borderId="0" xfId="0" applyFill="1" applyBorder="1"/>
    <xf numFmtId="20" fontId="0" fillId="0" borderId="0" xfId="0" applyNumberFormat="1" applyBorder="1"/>
    <xf numFmtId="0" fontId="0" fillId="4" borderId="0" xfId="0" applyFill="1" applyBorder="1"/>
    <xf numFmtId="0" fontId="0" fillId="4" borderId="0" xfId="0" applyFill="1" applyBorder="1" applyAlignment="1">
      <alignment horizontal="right"/>
    </xf>
    <xf numFmtId="10" fontId="0" fillId="0" borderId="0" xfId="0" applyNumberFormat="1" applyFill="1" applyBorder="1"/>
    <xf numFmtId="0" fontId="0" fillId="5" borderId="0" xfId="0" applyFill="1" applyBorder="1"/>
    <xf numFmtId="9" fontId="0" fillId="0" borderId="0" xfId="0" applyNumberFormat="1"/>
    <xf numFmtId="0" fontId="0" fillId="0" borderId="0" xfId="0" applyAlignment="1">
      <alignment horizontal="left"/>
    </xf>
    <xf numFmtId="9" fontId="5" fillId="3" borderId="0" xfId="2" applyFont="1" applyFill="1" applyBorder="1"/>
  </cellXfs>
  <cellStyles count="3">
    <cellStyle name="Buena" xfId="1" builtinId="26"/>
    <cellStyle name="Normal" xfId="0" builtinId="0"/>
    <cellStyle name="Porcentaj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62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E1" sqref="E1:E1048576"/>
    </sheetView>
  </sheetViews>
  <sheetFormatPr baseColWidth="10" defaultColWidth="9.140625" defaultRowHeight="15" x14ac:dyDescent="0.25"/>
  <cols>
    <col min="1" max="1" width="4.5703125" style="1" bestFit="1" customWidth="1"/>
    <col min="2" max="2" width="9.140625" style="1"/>
    <col min="3" max="4" width="7.42578125" style="1" bestFit="1" customWidth="1"/>
    <col min="5" max="5" width="7.7109375" style="1" bestFit="1" customWidth="1"/>
    <col min="6" max="6" width="6.85546875" style="1" bestFit="1" customWidth="1"/>
    <col min="7" max="7" width="9.140625" style="1" bestFit="1" customWidth="1"/>
    <col min="8" max="8" width="10.28515625" style="1" bestFit="1" customWidth="1"/>
    <col min="9" max="9" width="14.28515625" style="1" bestFit="1" customWidth="1"/>
    <col min="10" max="10" width="7.85546875" style="1" bestFit="1" customWidth="1"/>
    <col min="11" max="13" width="6.42578125" style="1" bestFit="1" customWidth="1"/>
    <col min="14" max="14" width="12.28515625" style="1" bestFit="1" customWidth="1"/>
    <col min="15" max="15" width="23" style="1" bestFit="1" customWidth="1"/>
    <col min="16" max="16" width="7.5703125" style="1" bestFit="1" customWidth="1"/>
    <col min="17" max="17" width="4" style="1" bestFit="1" customWidth="1"/>
    <col min="18" max="16384" width="9.140625" style="1"/>
  </cols>
  <sheetData>
    <row r="1" spans="1:17" s="3" customFormat="1" x14ac:dyDescent="0.25">
      <c r="B1" s="3" t="s">
        <v>6</v>
      </c>
      <c r="C1" s="3" t="s">
        <v>0</v>
      </c>
      <c r="D1" s="3" t="s">
        <v>7</v>
      </c>
      <c r="E1" s="3" t="s">
        <v>8</v>
      </c>
      <c r="F1" s="3" t="s">
        <v>24</v>
      </c>
      <c r="G1" s="3" t="s">
        <v>23</v>
      </c>
      <c r="H1" s="3" t="s">
        <v>27</v>
      </c>
      <c r="I1" s="3" t="s">
        <v>9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11</v>
      </c>
      <c r="O1" s="3" t="s">
        <v>25</v>
      </c>
      <c r="P1" s="3" t="s">
        <v>26</v>
      </c>
    </row>
    <row r="2" spans="1:17" x14ac:dyDescent="0.25">
      <c r="A2" s="1">
        <v>1</v>
      </c>
      <c r="B2" s="1">
        <v>1</v>
      </c>
      <c r="C2" s="2">
        <v>40940</v>
      </c>
      <c r="D2" s="7">
        <v>0.38541666666666669</v>
      </c>
      <c r="E2" s="1" t="s">
        <v>10</v>
      </c>
      <c r="F2" s="1">
        <v>0</v>
      </c>
      <c r="H2" s="1">
        <v>2</v>
      </c>
      <c r="I2" s="6">
        <v>3</v>
      </c>
      <c r="J2" s="6">
        <v>12</v>
      </c>
      <c r="K2" s="6">
        <v>34</v>
      </c>
      <c r="L2" s="6">
        <v>79</v>
      </c>
      <c r="M2" s="6">
        <v>120</v>
      </c>
      <c r="N2" s="1">
        <f>SUM(K2:M2)</f>
        <v>233</v>
      </c>
      <c r="O2" s="1">
        <f t="shared" ref="O2:O41" si="0">IF($N2&gt;0,1,0)</f>
        <v>1</v>
      </c>
      <c r="P2" s="1">
        <f t="shared" ref="P2:P56" si="1">IF($N2&lt;0,1,0)</f>
        <v>0</v>
      </c>
    </row>
    <row r="3" spans="1:17" x14ac:dyDescent="0.25">
      <c r="A3" s="1">
        <v>2</v>
      </c>
      <c r="B3" s="1">
        <v>1</v>
      </c>
      <c r="C3" s="2">
        <v>40941</v>
      </c>
      <c r="D3" s="7">
        <v>0.90972222222222221</v>
      </c>
      <c r="E3" s="1" t="s">
        <v>10</v>
      </c>
      <c r="F3" s="1">
        <v>0</v>
      </c>
      <c r="H3" s="6">
        <v>2</v>
      </c>
      <c r="I3" s="6">
        <v>3</v>
      </c>
      <c r="J3" s="6">
        <v>13</v>
      </c>
      <c r="K3" s="6">
        <v>13</v>
      </c>
      <c r="L3" s="6">
        <v>39</v>
      </c>
      <c r="M3" s="6">
        <v>60</v>
      </c>
      <c r="N3" s="1">
        <f>SUM(K3:M3)</f>
        <v>112</v>
      </c>
      <c r="O3" s="1">
        <f t="shared" si="0"/>
        <v>1</v>
      </c>
      <c r="P3" s="1">
        <f t="shared" si="1"/>
        <v>0</v>
      </c>
    </row>
    <row r="4" spans="1:17" x14ac:dyDescent="0.25">
      <c r="B4" s="1">
        <v>1</v>
      </c>
      <c r="C4" s="2">
        <v>40942</v>
      </c>
      <c r="D4" s="7">
        <v>0.52083333333333337</v>
      </c>
      <c r="E4" s="1" t="s">
        <v>10</v>
      </c>
      <c r="F4" s="1">
        <v>0</v>
      </c>
      <c r="H4" s="6">
        <v>1</v>
      </c>
      <c r="I4" s="6">
        <v>3</v>
      </c>
      <c r="J4" s="6">
        <v>30</v>
      </c>
      <c r="K4" s="6">
        <v>40</v>
      </c>
      <c r="L4" s="6">
        <v>75</v>
      </c>
      <c r="M4" s="6">
        <v>-20</v>
      </c>
      <c r="N4" s="1">
        <f>SUM(K4:M4)</f>
        <v>95</v>
      </c>
    </row>
    <row r="5" spans="1:17" x14ac:dyDescent="0.25">
      <c r="A5" s="1">
        <v>3</v>
      </c>
      <c r="C5" s="2">
        <v>40945</v>
      </c>
      <c r="D5" s="7">
        <v>0.55555555555555558</v>
      </c>
      <c r="E5" s="6" t="s">
        <v>10</v>
      </c>
      <c r="F5" s="6">
        <v>78</v>
      </c>
      <c r="G5" s="6"/>
      <c r="H5" s="6">
        <v>1</v>
      </c>
      <c r="I5" s="6">
        <v>3</v>
      </c>
      <c r="J5" s="6">
        <v>30</v>
      </c>
      <c r="K5" s="6">
        <v>78</v>
      </c>
      <c r="L5" s="6">
        <v>110</v>
      </c>
      <c r="M5" s="6">
        <v>140</v>
      </c>
      <c r="N5" s="1">
        <f>SUM(K5:M5)</f>
        <v>328</v>
      </c>
      <c r="O5" s="1">
        <f t="shared" si="0"/>
        <v>1</v>
      </c>
      <c r="P5" s="1">
        <f t="shared" si="1"/>
        <v>0</v>
      </c>
      <c r="Q5" s="1">
        <f>SUM(N4:N5)</f>
        <v>423</v>
      </c>
    </row>
    <row r="6" spans="1:17" x14ac:dyDescent="0.25">
      <c r="A6" s="6">
        <v>4</v>
      </c>
      <c r="B6" s="6">
        <v>1</v>
      </c>
      <c r="C6" s="2">
        <v>40947</v>
      </c>
      <c r="D6" s="7">
        <v>0.72916666666666663</v>
      </c>
      <c r="E6" s="6" t="s">
        <v>10</v>
      </c>
      <c r="F6" s="6">
        <v>0</v>
      </c>
      <c r="G6" s="6"/>
      <c r="H6" s="6">
        <v>1</v>
      </c>
      <c r="I6" s="6">
        <v>3</v>
      </c>
      <c r="J6" s="6">
        <v>25</v>
      </c>
      <c r="K6" s="6">
        <v>22</v>
      </c>
      <c r="L6" s="6">
        <v>48</v>
      </c>
      <c r="M6" s="6">
        <v>70</v>
      </c>
      <c r="N6" s="1">
        <f>SUM(K6:M6)</f>
        <v>140</v>
      </c>
      <c r="O6" s="1">
        <f t="shared" si="0"/>
        <v>1</v>
      </c>
      <c r="P6" s="1">
        <f t="shared" si="1"/>
        <v>0</v>
      </c>
    </row>
    <row r="7" spans="1:17" x14ac:dyDescent="0.25">
      <c r="A7" s="6">
        <v>5</v>
      </c>
      <c r="B7" s="6">
        <v>1</v>
      </c>
      <c r="C7" s="2">
        <v>40949</v>
      </c>
      <c r="D7" s="7">
        <v>0.5</v>
      </c>
      <c r="E7" s="6" t="s">
        <v>12</v>
      </c>
      <c r="F7" s="6">
        <v>0</v>
      </c>
      <c r="G7" s="6"/>
      <c r="H7" s="6">
        <v>2</v>
      </c>
      <c r="I7" s="6">
        <v>1</v>
      </c>
      <c r="J7" s="6">
        <v>20</v>
      </c>
      <c r="K7" s="6">
        <v>22</v>
      </c>
      <c r="L7" s="6">
        <v>45</v>
      </c>
      <c r="M7" s="6">
        <v>70</v>
      </c>
      <c r="N7" s="1">
        <f>SUM(K7:M7)</f>
        <v>137</v>
      </c>
      <c r="O7" s="1">
        <f t="shared" si="0"/>
        <v>1</v>
      </c>
      <c r="P7" s="1">
        <f t="shared" si="1"/>
        <v>0</v>
      </c>
    </row>
    <row r="8" spans="1:17" x14ac:dyDescent="0.25">
      <c r="A8" s="6">
        <v>6</v>
      </c>
      <c r="B8" s="6">
        <v>1</v>
      </c>
      <c r="C8" s="2">
        <v>40952</v>
      </c>
      <c r="D8" s="7">
        <v>0.44791666666666669</v>
      </c>
      <c r="E8" s="6" t="s">
        <v>12</v>
      </c>
      <c r="F8" s="6">
        <v>0</v>
      </c>
      <c r="G8" s="6"/>
      <c r="H8" s="6">
        <v>2</v>
      </c>
      <c r="I8" s="6">
        <v>1</v>
      </c>
      <c r="J8" s="6">
        <v>20</v>
      </c>
      <c r="K8" s="6">
        <v>22</v>
      </c>
      <c r="L8" s="6">
        <v>60</v>
      </c>
      <c r="M8" s="6">
        <v>120</v>
      </c>
      <c r="N8" s="1">
        <f>SUM(K8:M8)</f>
        <v>202</v>
      </c>
      <c r="O8" s="1">
        <f t="shared" si="0"/>
        <v>1</v>
      </c>
      <c r="P8" s="1">
        <f t="shared" si="1"/>
        <v>0</v>
      </c>
    </row>
    <row r="9" spans="1:17" x14ac:dyDescent="0.25">
      <c r="A9" s="6">
        <v>7</v>
      </c>
      <c r="B9" s="6">
        <v>1</v>
      </c>
      <c r="C9" s="2">
        <v>40954</v>
      </c>
      <c r="D9" s="7">
        <v>0.32291666666666669</v>
      </c>
      <c r="E9" s="6" t="s">
        <v>12</v>
      </c>
      <c r="F9" s="6">
        <v>0</v>
      </c>
      <c r="G9" s="6"/>
      <c r="H9" s="6">
        <v>2</v>
      </c>
      <c r="I9" s="6">
        <v>2</v>
      </c>
      <c r="J9" s="6">
        <v>20</v>
      </c>
      <c r="K9" s="6">
        <v>27</v>
      </c>
      <c r="L9" s="6">
        <v>48</v>
      </c>
      <c r="M9" s="6">
        <v>65</v>
      </c>
      <c r="N9" s="1">
        <f>SUM(K9:M9)</f>
        <v>140</v>
      </c>
      <c r="O9" s="1">
        <f t="shared" si="0"/>
        <v>1</v>
      </c>
      <c r="P9" s="1">
        <f t="shared" si="1"/>
        <v>0</v>
      </c>
    </row>
    <row r="10" spans="1:17" x14ac:dyDescent="0.25">
      <c r="A10" s="8">
        <v>8</v>
      </c>
      <c r="B10" s="6">
        <v>1</v>
      </c>
      <c r="C10" s="2">
        <v>40955</v>
      </c>
      <c r="D10" s="7">
        <v>0.72916666666666663</v>
      </c>
      <c r="E10" s="6" t="s">
        <v>12</v>
      </c>
      <c r="F10" s="6">
        <v>0</v>
      </c>
      <c r="G10" s="6"/>
      <c r="H10" s="6">
        <v>1</v>
      </c>
      <c r="I10" s="6">
        <v>1</v>
      </c>
      <c r="J10" s="6">
        <v>20</v>
      </c>
      <c r="K10" s="6">
        <f>-J10*3</f>
        <v>-60</v>
      </c>
      <c r="L10" s="6">
        <v>0</v>
      </c>
      <c r="M10" s="6">
        <v>0</v>
      </c>
      <c r="N10" s="1">
        <f>SUM(K10:M10)</f>
        <v>-60</v>
      </c>
      <c r="O10" s="1">
        <f t="shared" si="0"/>
        <v>0</v>
      </c>
      <c r="P10" s="1">
        <f>IF($N10&lt;0,1,0)</f>
        <v>1</v>
      </c>
    </row>
    <row r="11" spans="1:17" x14ac:dyDescent="0.25">
      <c r="A11" s="6">
        <v>9</v>
      </c>
      <c r="B11" s="6">
        <v>1</v>
      </c>
      <c r="C11" s="2">
        <v>40960</v>
      </c>
      <c r="D11" s="7">
        <v>0.64583333333333337</v>
      </c>
      <c r="E11" s="6" t="s">
        <v>10</v>
      </c>
      <c r="F11" s="6">
        <v>0</v>
      </c>
      <c r="G11" s="6"/>
      <c r="H11" s="6">
        <v>2</v>
      </c>
      <c r="I11" s="6">
        <v>3</v>
      </c>
      <c r="J11" s="6">
        <v>15</v>
      </c>
      <c r="K11" s="6">
        <v>18</v>
      </c>
      <c r="L11" s="6">
        <v>38</v>
      </c>
      <c r="M11" s="6">
        <v>-15</v>
      </c>
      <c r="N11" s="1">
        <f>SUM(K11:M11)</f>
        <v>41</v>
      </c>
    </row>
    <row r="12" spans="1:17" x14ac:dyDescent="0.25">
      <c r="C12" s="2">
        <v>40961</v>
      </c>
      <c r="D12" s="7">
        <v>0.11458333333333333</v>
      </c>
      <c r="E12" s="6" t="s">
        <v>10</v>
      </c>
      <c r="F12" s="6">
        <v>50</v>
      </c>
      <c r="G12" s="6"/>
      <c r="H12" s="6">
        <v>2</v>
      </c>
      <c r="I12" s="6">
        <v>3</v>
      </c>
      <c r="J12" s="6">
        <v>20</v>
      </c>
      <c r="K12" s="6">
        <v>25</v>
      </c>
      <c r="L12" s="6">
        <v>-20</v>
      </c>
      <c r="M12" s="6">
        <v>0</v>
      </c>
      <c r="N12" s="1">
        <f>SUM(K12:M12)</f>
        <v>5</v>
      </c>
      <c r="O12" s="1">
        <f t="shared" si="0"/>
        <v>1</v>
      </c>
      <c r="P12" s="1">
        <f t="shared" si="1"/>
        <v>0</v>
      </c>
      <c r="Q12" s="1">
        <f>SUM(N11:N12)</f>
        <v>46</v>
      </c>
    </row>
    <row r="13" spans="1:17" x14ac:dyDescent="0.25">
      <c r="A13" s="6">
        <v>10</v>
      </c>
      <c r="B13" s="6">
        <v>1</v>
      </c>
      <c r="C13" s="2">
        <v>40961</v>
      </c>
      <c r="D13" s="7">
        <v>0.40625</v>
      </c>
      <c r="E13" s="6" t="s">
        <v>12</v>
      </c>
      <c r="F13" s="6">
        <v>0</v>
      </c>
      <c r="G13" s="6"/>
      <c r="H13" s="6">
        <v>2</v>
      </c>
      <c r="I13" s="6">
        <v>1</v>
      </c>
      <c r="J13" s="6">
        <v>25</v>
      </c>
      <c r="K13" s="6">
        <v>25</v>
      </c>
      <c r="L13" s="6">
        <v>60</v>
      </c>
      <c r="M13" s="6">
        <v>95</v>
      </c>
      <c r="N13" s="1">
        <f>SUM(K13:M13)</f>
        <v>180</v>
      </c>
      <c r="O13" s="1">
        <f t="shared" si="0"/>
        <v>1</v>
      </c>
      <c r="P13" s="1">
        <f t="shared" si="1"/>
        <v>0</v>
      </c>
    </row>
    <row r="14" spans="1:17" x14ac:dyDescent="0.25">
      <c r="A14" s="6">
        <v>11</v>
      </c>
      <c r="B14" s="6">
        <v>1</v>
      </c>
      <c r="C14" s="2">
        <v>40969</v>
      </c>
      <c r="D14" s="7">
        <v>0.38541666666666669</v>
      </c>
      <c r="E14" s="6" t="s">
        <v>10</v>
      </c>
      <c r="F14" s="6">
        <v>0</v>
      </c>
      <c r="G14" s="6"/>
      <c r="H14" s="6">
        <v>2</v>
      </c>
      <c r="I14" s="6">
        <v>3</v>
      </c>
      <c r="J14" s="6">
        <v>15</v>
      </c>
      <c r="K14" s="6">
        <v>32</v>
      </c>
      <c r="L14" s="6">
        <v>63</v>
      </c>
      <c r="M14" s="6">
        <v>-15</v>
      </c>
      <c r="N14" s="1">
        <f>SUM(K14:M14)</f>
        <v>80</v>
      </c>
      <c r="O14" s="1">
        <f t="shared" si="0"/>
        <v>1</v>
      </c>
      <c r="P14" s="1">
        <f t="shared" si="1"/>
        <v>0</v>
      </c>
    </row>
    <row r="15" spans="1:17" x14ac:dyDescent="0.25">
      <c r="A15" s="6">
        <v>12</v>
      </c>
      <c r="B15" s="6">
        <v>1</v>
      </c>
      <c r="C15" s="2">
        <v>40973</v>
      </c>
      <c r="D15" s="7">
        <v>0.46875</v>
      </c>
      <c r="E15" s="6" t="s">
        <v>10</v>
      </c>
      <c r="F15" s="6">
        <v>0</v>
      </c>
      <c r="G15" s="6"/>
      <c r="H15" s="6">
        <v>1</v>
      </c>
      <c r="I15" s="6">
        <v>3</v>
      </c>
      <c r="J15" s="6">
        <v>15</v>
      </c>
      <c r="K15" s="6">
        <v>60</v>
      </c>
      <c r="L15" s="6">
        <v>90</v>
      </c>
      <c r="M15" s="1">
        <v>-15</v>
      </c>
      <c r="N15" s="1">
        <f>SUM(K15:M15)</f>
        <v>135</v>
      </c>
      <c r="O15" s="1">
        <f t="shared" si="0"/>
        <v>1</v>
      </c>
      <c r="P15" s="1">
        <f t="shared" si="1"/>
        <v>0</v>
      </c>
    </row>
    <row r="16" spans="1:17" x14ac:dyDescent="0.25">
      <c r="A16" s="9" t="s">
        <v>13</v>
      </c>
      <c r="C16" s="2">
        <v>40974</v>
      </c>
      <c r="D16" s="7">
        <v>0.48958333333333331</v>
      </c>
      <c r="E16" s="6" t="s">
        <v>10</v>
      </c>
      <c r="F16" s="6">
        <v>95</v>
      </c>
      <c r="G16" s="6"/>
      <c r="H16" s="6">
        <v>1</v>
      </c>
      <c r="I16" s="6">
        <v>3</v>
      </c>
      <c r="J16" s="6">
        <v>30</v>
      </c>
      <c r="K16" s="6">
        <v>-60</v>
      </c>
      <c r="L16" s="6">
        <v>0</v>
      </c>
      <c r="M16" s="6">
        <v>0</v>
      </c>
      <c r="N16" s="1">
        <f>SUM(K16:M16)</f>
        <v>-60</v>
      </c>
      <c r="Q16" s="1">
        <f>N15+N16</f>
        <v>75</v>
      </c>
    </row>
    <row r="17" spans="1:17" x14ac:dyDescent="0.25">
      <c r="A17" s="6">
        <v>13</v>
      </c>
      <c r="B17" s="6">
        <v>1</v>
      </c>
      <c r="C17" s="2">
        <v>40977</v>
      </c>
      <c r="D17" s="7">
        <v>0.5</v>
      </c>
      <c r="E17" s="6" t="s">
        <v>10</v>
      </c>
      <c r="F17" s="6">
        <v>0</v>
      </c>
      <c r="G17" s="6"/>
      <c r="H17" s="6">
        <v>2</v>
      </c>
      <c r="I17" s="6">
        <v>3</v>
      </c>
      <c r="J17" s="6">
        <v>15</v>
      </c>
      <c r="K17" s="6">
        <v>36</v>
      </c>
      <c r="L17" s="6">
        <v>-30</v>
      </c>
      <c r="M17" s="6">
        <v>0</v>
      </c>
      <c r="N17" s="1">
        <f>SUM(K17:M17)</f>
        <v>6</v>
      </c>
      <c r="O17" s="1">
        <f t="shared" si="0"/>
        <v>1</v>
      </c>
      <c r="P17" s="1">
        <f t="shared" si="1"/>
        <v>0</v>
      </c>
    </row>
    <row r="18" spans="1:17" x14ac:dyDescent="0.25">
      <c r="A18" s="6">
        <v>14</v>
      </c>
      <c r="B18" s="6">
        <v>1</v>
      </c>
      <c r="C18" s="2">
        <v>40981</v>
      </c>
      <c r="D18" s="7">
        <v>0.73958333333333337</v>
      </c>
      <c r="E18" s="6" t="s">
        <v>12</v>
      </c>
      <c r="F18" s="6">
        <v>0</v>
      </c>
      <c r="G18" s="6"/>
      <c r="H18" s="6">
        <v>2</v>
      </c>
      <c r="I18" s="6">
        <v>1</v>
      </c>
      <c r="J18" s="6">
        <v>25</v>
      </c>
      <c r="K18" s="6">
        <v>42</v>
      </c>
      <c r="L18" s="6">
        <v>83</v>
      </c>
      <c r="M18" s="6">
        <v>-25</v>
      </c>
      <c r="N18" s="1">
        <f>SUM(K18:M18)</f>
        <v>100</v>
      </c>
      <c r="O18" s="1">
        <f t="shared" si="0"/>
        <v>1</v>
      </c>
      <c r="P18" s="1">
        <f t="shared" si="1"/>
        <v>0</v>
      </c>
    </row>
    <row r="19" spans="1:17" x14ac:dyDescent="0.25">
      <c r="A19" s="6">
        <v>15</v>
      </c>
      <c r="B19" s="6">
        <v>1</v>
      </c>
      <c r="C19" s="2">
        <v>40990</v>
      </c>
      <c r="D19" s="7">
        <v>0.47916666666666669</v>
      </c>
      <c r="E19" s="6" t="s">
        <v>10</v>
      </c>
      <c r="F19" s="6">
        <v>0</v>
      </c>
      <c r="G19" s="6"/>
      <c r="H19" s="6">
        <v>2</v>
      </c>
      <c r="I19" s="6">
        <v>3</v>
      </c>
      <c r="J19" s="6">
        <v>30</v>
      </c>
      <c r="K19" s="6">
        <v>32</v>
      </c>
      <c r="L19" s="6">
        <v>50</v>
      </c>
      <c r="M19" s="6">
        <v>90</v>
      </c>
      <c r="N19" s="1">
        <f>SUM(K19:M19)</f>
        <v>172</v>
      </c>
      <c r="O19" s="1">
        <f t="shared" si="0"/>
        <v>1</v>
      </c>
      <c r="P19" s="1">
        <f t="shared" si="1"/>
        <v>0</v>
      </c>
    </row>
    <row r="20" spans="1:17" x14ac:dyDescent="0.25">
      <c r="A20" s="6">
        <v>16</v>
      </c>
      <c r="B20" s="6">
        <v>1</v>
      </c>
      <c r="C20" s="2">
        <v>40991</v>
      </c>
      <c r="D20" s="7">
        <v>0.58333333333333337</v>
      </c>
      <c r="E20" s="6" t="s">
        <v>10</v>
      </c>
      <c r="F20" s="6">
        <v>0</v>
      </c>
      <c r="G20" s="6"/>
      <c r="H20" s="6">
        <v>2</v>
      </c>
      <c r="I20" s="6">
        <v>2</v>
      </c>
      <c r="J20" s="6">
        <v>20</v>
      </c>
      <c r="K20" s="6">
        <v>22</v>
      </c>
      <c r="L20" s="6">
        <v>48</v>
      </c>
      <c r="M20" s="6">
        <v>-20</v>
      </c>
      <c r="N20" s="1">
        <f>SUM(K20:M20)</f>
        <v>50</v>
      </c>
    </row>
    <row r="21" spans="1:17" x14ac:dyDescent="0.25">
      <c r="C21" s="2">
        <v>40994</v>
      </c>
      <c r="D21" s="7">
        <v>0.4375</v>
      </c>
      <c r="E21" s="6" t="s">
        <v>10</v>
      </c>
      <c r="F21" s="6">
        <v>62</v>
      </c>
      <c r="G21" s="6"/>
      <c r="H21" s="6">
        <v>2</v>
      </c>
      <c r="I21" s="6">
        <v>3</v>
      </c>
      <c r="J21" s="6">
        <v>25</v>
      </c>
      <c r="K21" s="6">
        <v>30</v>
      </c>
      <c r="L21" s="6">
        <v>60</v>
      </c>
      <c r="M21" s="6">
        <v>85</v>
      </c>
      <c r="N21" s="1">
        <f>SUM(K21:M21)</f>
        <v>175</v>
      </c>
      <c r="O21" s="1">
        <f t="shared" si="0"/>
        <v>1</v>
      </c>
      <c r="P21" s="1">
        <f t="shared" si="1"/>
        <v>0</v>
      </c>
      <c r="Q21" s="1">
        <f>SUM(N20:N21)</f>
        <v>225</v>
      </c>
    </row>
    <row r="22" spans="1:17" x14ac:dyDescent="0.25">
      <c r="A22" s="6">
        <v>17</v>
      </c>
      <c r="B22" s="6">
        <v>1</v>
      </c>
      <c r="C22" s="2">
        <v>40997</v>
      </c>
      <c r="D22" s="7">
        <v>0.34375</v>
      </c>
      <c r="E22" s="6" t="s">
        <v>12</v>
      </c>
      <c r="F22" s="6">
        <v>0</v>
      </c>
      <c r="G22" s="6"/>
      <c r="H22" s="6">
        <v>2</v>
      </c>
      <c r="I22" s="6">
        <v>2</v>
      </c>
      <c r="J22" s="6">
        <v>22</v>
      </c>
      <c r="K22" s="6">
        <v>20</v>
      </c>
      <c r="L22" s="6">
        <v>35</v>
      </c>
      <c r="M22" s="6">
        <v>-20</v>
      </c>
      <c r="N22" s="1">
        <f>SUM(K22:M22)</f>
        <v>35</v>
      </c>
      <c r="O22" s="1">
        <f t="shared" si="0"/>
        <v>1</v>
      </c>
      <c r="P22" s="1">
        <f t="shared" si="1"/>
        <v>0</v>
      </c>
    </row>
    <row r="23" spans="1:17" x14ac:dyDescent="0.25">
      <c r="A23" s="8">
        <v>18</v>
      </c>
      <c r="B23" s="6">
        <v>1</v>
      </c>
      <c r="C23" s="2">
        <v>41002</v>
      </c>
      <c r="D23" s="7">
        <v>0.70833333333333337</v>
      </c>
      <c r="E23" s="6" t="s">
        <v>12</v>
      </c>
      <c r="F23" s="6">
        <v>0</v>
      </c>
      <c r="G23" s="6"/>
      <c r="H23" s="6">
        <v>2</v>
      </c>
      <c r="I23" s="6">
        <v>3</v>
      </c>
      <c r="J23" s="6">
        <v>15</v>
      </c>
      <c r="K23" s="1">
        <f>-J23*3</f>
        <v>-45</v>
      </c>
      <c r="L23" s="6">
        <v>0</v>
      </c>
      <c r="M23" s="6">
        <v>0</v>
      </c>
      <c r="N23" s="1">
        <f>SUM(K23:M23)</f>
        <v>-45</v>
      </c>
      <c r="O23" s="1">
        <f t="shared" si="0"/>
        <v>0</v>
      </c>
      <c r="P23" s="1">
        <f t="shared" si="1"/>
        <v>1</v>
      </c>
    </row>
    <row r="24" spans="1:17" x14ac:dyDescent="0.25">
      <c r="A24" s="8">
        <v>19</v>
      </c>
      <c r="B24" s="6">
        <v>1</v>
      </c>
      <c r="C24" s="2">
        <v>41005</v>
      </c>
      <c r="D24" s="7">
        <v>0.58333333333333337</v>
      </c>
      <c r="E24" s="6" t="s">
        <v>12</v>
      </c>
      <c r="F24" s="6">
        <v>0</v>
      </c>
      <c r="G24" s="6"/>
      <c r="H24" s="6">
        <v>3</v>
      </c>
      <c r="I24" s="6">
        <v>2</v>
      </c>
      <c r="J24" s="6">
        <v>13</v>
      </c>
      <c r="K24" s="6">
        <v>13</v>
      </c>
      <c r="L24" s="1">
        <f>-K24*2</f>
        <v>-26</v>
      </c>
      <c r="M24" s="6">
        <v>0</v>
      </c>
      <c r="N24" s="1">
        <f>SUM(K24:M24)</f>
        <v>-13</v>
      </c>
      <c r="O24" s="1">
        <f t="shared" si="0"/>
        <v>0</v>
      </c>
      <c r="P24" s="1">
        <f t="shared" si="1"/>
        <v>1</v>
      </c>
    </row>
    <row r="25" spans="1:17" x14ac:dyDescent="0.25">
      <c r="A25" s="6">
        <v>20</v>
      </c>
      <c r="B25" s="6">
        <v>1</v>
      </c>
      <c r="C25" s="2">
        <v>41009</v>
      </c>
      <c r="D25" s="7">
        <v>0.29166666666666669</v>
      </c>
      <c r="E25" s="6" t="s">
        <v>12</v>
      </c>
      <c r="F25" s="6">
        <v>0</v>
      </c>
      <c r="G25" s="6"/>
      <c r="H25" s="6">
        <v>1</v>
      </c>
      <c r="I25" s="6">
        <v>2</v>
      </c>
      <c r="J25" s="6">
        <v>10</v>
      </c>
      <c r="K25" s="6">
        <v>20</v>
      </c>
      <c r="L25" s="6">
        <v>48</v>
      </c>
      <c r="M25" s="6">
        <v>90</v>
      </c>
      <c r="N25" s="1">
        <f>SUM(K25:M25)</f>
        <v>158</v>
      </c>
      <c r="O25" s="1">
        <f t="shared" si="0"/>
        <v>1</v>
      </c>
      <c r="P25" s="1">
        <f t="shared" si="1"/>
        <v>0</v>
      </c>
    </row>
    <row r="26" spans="1:17" x14ac:dyDescent="0.25">
      <c r="A26" s="9" t="s">
        <v>14</v>
      </c>
      <c r="C26" s="2">
        <v>41009</v>
      </c>
      <c r="D26" s="7">
        <v>0.4375</v>
      </c>
      <c r="E26" s="6" t="s">
        <v>10</v>
      </c>
      <c r="F26" s="6">
        <v>0</v>
      </c>
      <c r="G26" s="6"/>
      <c r="H26" s="6">
        <v>2</v>
      </c>
      <c r="I26" s="6">
        <v>3</v>
      </c>
      <c r="J26" s="6">
        <v>20</v>
      </c>
      <c r="K26" s="1">
        <f>-J26*3</f>
        <v>-60</v>
      </c>
      <c r="L26" s="6">
        <v>0</v>
      </c>
      <c r="M26" s="6">
        <v>0</v>
      </c>
      <c r="N26" s="1">
        <f>SUM(K26:M26)</f>
        <v>-60</v>
      </c>
      <c r="Q26" s="1">
        <f>SUM(N25:N26)</f>
        <v>98</v>
      </c>
    </row>
    <row r="27" spans="1:17" x14ac:dyDescent="0.25">
      <c r="A27" s="1">
        <v>21</v>
      </c>
      <c r="B27" s="6">
        <v>1</v>
      </c>
      <c r="C27" s="2">
        <v>41009</v>
      </c>
      <c r="D27" s="7">
        <v>0.64583333333333337</v>
      </c>
      <c r="E27" s="6" t="s">
        <v>12</v>
      </c>
      <c r="F27" s="6">
        <v>0</v>
      </c>
      <c r="G27" s="6"/>
      <c r="H27" s="6">
        <v>3</v>
      </c>
      <c r="I27" s="6">
        <v>3</v>
      </c>
      <c r="J27" s="6">
        <v>25</v>
      </c>
      <c r="K27" s="6">
        <v>15</v>
      </c>
      <c r="L27" s="6">
        <v>30</v>
      </c>
      <c r="M27" s="6">
        <v>45</v>
      </c>
      <c r="N27" s="1">
        <f>SUM(K27:M27)</f>
        <v>90</v>
      </c>
      <c r="O27" s="1">
        <f t="shared" si="0"/>
        <v>1</v>
      </c>
      <c r="P27" s="1">
        <f t="shared" si="1"/>
        <v>0</v>
      </c>
    </row>
    <row r="28" spans="1:17" x14ac:dyDescent="0.25">
      <c r="A28" s="1">
        <v>22</v>
      </c>
      <c r="B28" s="6">
        <v>1</v>
      </c>
      <c r="C28" s="2">
        <v>41010</v>
      </c>
      <c r="D28" s="7">
        <v>0.54166666666666663</v>
      </c>
      <c r="E28" s="6" t="s">
        <v>12</v>
      </c>
      <c r="F28" s="6">
        <v>0</v>
      </c>
      <c r="G28" s="6"/>
      <c r="H28" s="6">
        <v>1</v>
      </c>
      <c r="I28" s="6">
        <v>1</v>
      </c>
      <c r="J28" s="6">
        <v>20</v>
      </c>
      <c r="K28" s="6">
        <v>15</v>
      </c>
      <c r="L28" s="6">
        <v>35</v>
      </c>
      <c r="M28" s="6">
        <v>-20</v>
      </c>
      <c r="N28" s="1">
        <f>SUM(K28:M28)</f>
        <v>30</v>
      </c>
    </row>
    <row r="29" spans="1:17" x14ac:dyDescent="0.25">
      <c r="A29" s="9" t="s">
        <v>15</v>
      </c>
      <c r="C29" s="2">
        <v>41011</v>
      </c>
      <c r="D29" s="7">
        <v>0.47916666666666669</v>
      </c>
      <c r="E29" s="6" t="s">
        <v>12</v>
      </c>
      <c r="F29" s="6">
        <v>53</v>
      </c>
      <c r="G29" s="6"/>
      <c r="H29" s="6">
        <v>1</v>
      </c>
      <c r="I29" s="6">
        <v>1</v>
      </c>
      <c r="J29" s="6">
        <v>30</v>
      </c>
      <c r="K29" s="1">
        <f>-J29*3</f>
        <v>-90</v>
      </c>
      <c r="L29" s="6">
        <v>0</v>
      </c>
      <c r="M29" s="6">
        <v>0</v>
      </c>
      <c r="N29" s="1">
        <f>SUM(K29:M29)</f>
        <v>-90</v>
      </c>
      <c r="O29" s="1">
        <f t="shared" si="0"/>
        <v>0</v>
      </c>
      <c r="P29" s="1">
        <f t="shared" si="1"/>
        <v>1</v>
      </c>
      <c r="Q29" s="1">
        <f>SUM(N28:N29)</f>
        <v>-60</v>
      </c>
    </row>
    <row r="30" spans="1:17" x14ac:dyDescent="0.25">
      <c r="A30" s="9">
        <v>23</v>
      </c>
      <c r="B30" s="6">
        <v>1</v>
      </c>
      <c r="C30" s="2">
        <v>41012</v>
      </c>
      <c r="D30" s="7">
        <v>0.71875</v>
      </c>
      <c r="E30" s="6" t="s">
        <v>10</v>
      </c>
      <c r="F30" s="6">
        <v>0</v>
      </c>
      <c r="G30" s="6"/>
      <c r="H30" s="6">
        <v>2</v>
      </c>
      <c r="I30" s="6">
        <v>3</v>
      </c>
      <c r="J30" s="6">
        <v>23</v>
      </c>
      <c r="K30" s="1">
        <f>-J30*3</f>
        <v>-69</v>
      </c>
      <c r="L30" s="6">
        <v>0</v>
      </c>
      <c r="M30" s="6">
        <v>0</v>
      </c>
      <c r="N30" s="1">
        <f>SUM(K30:M30)</f>
        <v>-69</v>
      </c>
      <c r="O30" s="1">
        <f t="shared" si="0"/>
        <v>0</v>
      </c>
      <c r="P30" s="1">
        <f t="shared" si="1"/>
        <v>1</v>
      </c>
    </row>
    <row r="31" spans="1:17" x14ac:dyDescent="0.25">
      <c r="A31" s="1">
        <v>24</v>
      </c>
      <c r="B31" s="6">
        <v>1</v>
      </c>
      <c r="C31" s="2">
        <v>41016</v>
      </c>
      <c r="D31" s="7">
        <v>0.70833333333333337</v>
      </c>
      <c r="E31" s="6" t="s">
        <v>10</v>
      </c>
      <c r="F31" s="6">
        <v>0</v>
      </c>
      <c r="G31" s="6"/>
      <c r="H31" s="6">
        <v>3</v>
      </c>
      <c r="I31" s="6">
        <v>1</v>
      </c>
      <c r="J31" s="6">
        <v>16</v>
      </c>
      <c r="K31" s="6">
        <v>24</v>
      </c>
      <c r="L31" s="1">
        <f>-16*2</f>
        <v>-32</v>
      </c>
      <c r="M31" s="6">
        <v>0</v>
      </c>
      <c r="N31" s="1">
        <f>SUM(K31:M31)</f>
        <v>-8</v>
      </c>
    </row>
    <row r="32" spans="1:17" x14ac:dyDescent="0.25">
      <c r="A32" s="9" t="s">
        <v>16</v>
      </c>
      <c r="C32" s="2">
        <v>41017</v>
      </c>
      <c r="D32" s="7">
        <v>0.44791666666666669</v>
      </c>
      <c r="E32" s="6" t="s">
        <v>10</v>
      </c>
      <c r="F32" s="6">
        <v>55</v>
      </c>
      <c r="G32" s="6"/>
      <c r="H32" s="6">
        <v>3</v>
      </c>
      <c r="I32" s="6">
        <v>2</v>
      </c>
      <c r="J32" s="6">
        <v>30</v>
      </c>
      <c r="K32" s="6">
        <v>25</v>
      </c>
      <c r="L32" s="6">
        <v>50</v>
      </c>
      <c r="M32" s="6">
        <v>65</v>
      </c>
      <c r="N32" s="1">
        <f>SUM(K32:M32)</f>
        <v>140</v>
      </c>
      <c r="O32" s="1">
        <f t="shared" si="0"/>
        <v>1</v>
      </c>
      <c r="P32" s="1">
        <f t="shared" si="1"/>
        <v>0</v>
      </c>
      <c r="Q32" s="1">
        <f>SUM(N31:N32)</f>
        <v>132</v>
      </c>
    </row>
    <row r="33" spans="1:17" x14ac:dyDescent="0.25">
      <c r="A33" s="6">
        <v>25</v>
      </c>
      <c r="B33" s="6">
        <v>1</v>
      </c>
      <c r="C33" s="2">
        <v>41022</v>
      </c>
      <c r="D33" s="7">
        <v>0.4375</v>
      </c>
      <c r="E33" s="6" t="s">
        <v>10</v>
      </c>
      <c r="F33" s="6">
        <v>0</v>
      </c>
      <c r="G33" s="6"/>
      <c r="H33" s="6">
        <v>3</v>
      </c>
      <c r="I33" s="6">
        <v>3</v>
      </c>
      <c r="J33" s="6">
        <v>20</v>
      </c>
      <c r="K33" s="6">
        <v>18</v>
      </c>
      <c r="L33" s="6">
        <v>33</v>
      </c>
      <c r="M33" s="6">
        <v>55</v>
      </c>
      <c r="N33" s="1">
        <f>SUM(K33:M33)</f>
        <v>106</v>
      </c>
      <c r="O33" s="1">
        <f t="shared" si="0"/>
        <v>1</v>
      </c>
      <c r="P33" s="1">
        <f t="shared" si="1"/>
        <v>0</v>
      </c>
    </row>
    <row r="34" spans="1:17" x14ac:dyDescent="0.25">
      <c r="A34" s="6">
        <v>26</v>
      </c>
      <c r="B34" s="6">
        <v>1</v>
      </c>
      <c r="C34" s="2">
        <v>41024</v>
      </c>
      <c r="D34" s="7">
        <v>0.51041666666666663</v>
      </c>
      <c r="E34" s="6" t="s">
        <v>10</v>
      </c>
      <c r="F34" s="6">
        <v>0</v>
      </c>
      <c r="G34" s="6"/>
      <c r="H34" s="6">
        <v>2</v>
      </c>
      <c r="I34" s="6">
        <v>3</v>
      </c>
      <c r="J34" s="6">
        <v>25</v>
      </c>
      <c r="K34" s="6">
        <v>16</v>
      </c>
      <c r="L34" s="6">
        <v>30</v>
      </c>
      <c r="M34" s="6">
        <v>52</v>
      </c>
      <c r="N34" s="1">
        <f>SUM(K34:M34)</f>
        <v>98</v>
      </c>
      <c r="O34" s="1">
        <f t="shared" si="0"/>
        <v>1</v>
      </c>
      <c r="P34" s="1">
        <f t="shared" si="1"/>
        <v>0</v>
      </c>
    </row>
    <row r="35" spans="1:17" x14ac:dyDescent="0.25">
      <c r="A35" s="6">
        <v>27</v>
      </c>
      <c r="B35" s="6">
        <v>1</v>
      </c>
      <c r="C35" s="2">
        <v>41025</v>
      </c>
      <c r="D35" s="7">
        <v>0.58333333333333337</v>
      </c>
      <c r="E35" s="6" t="s">
        <v>10</v>
      </c>
      <c r="F35" s="6">
        <v>0</v>
      </c>
      <c r="G35" s="6"/>
      <c r="H35" s="6">
        <v>3</v>
      </c>
      <c r="I35" s="6">
        <v>2</v>
      </c>
      <c r="J35" s="6">
        <v>15</v>
      </c>
      <c r="K35" s="6">
        <v>18</v>
      </c>
      <c r="L35" s="6">
        <f>-J35*2</f>
        <v>-30</v>
      </c>
      <c r="M35" s="6">
        <v>0</v>
      </c>
      <c r="N35" s="1">
        <f>SUM(K35:M35)</f>
        <v>-12</v>
      </c>
    </row>
    <row r="36" spans="1:17" x14ac:dyDescent="0.25">
      <c r="C36" s="2">
        <v>41026</v>
      </c>
      <c r="D36" s="7">
        <v>0.39583333333333331</v>
      </c>
      <c r="E36" s="6" t="s">
        <v>10</v>
      </c>
      <c r="F36" s="6">
        <v>35</v>
      </c>
      <c r="G36" s="6"/>
      <c r="H36" s="6">
        <v>3</v>
      </c>
      <c r="I36" s="6">
        <v>2</v>
      </c>
      <c r="J36" s="6">
        <v>15</v>
      </c>
      <c r="K36" s="6">
        <v>24</v>
      </c>
      <c r="L36" s="6">
        <v>40</v>
      </c>
      <c r="M36" s="6">
        <v>60</v>
      </c>
      <c r="N36" s="1">
        <f>SUM(K36:M36)</f>
        <v>124</v>
      </c>
      <c r="O36" s="1">
        <f t="shared" si="0"/>
        <v>1</v>
      </c>
      <c r="P36" s="1">
        <f t="shared" si="1"/>
        <v>0</v>
      </c>
      <c r="Q36" s="1">
        <f>N36+N35</f>
        <v>112</v>
      </c>
    </row>
    <row r="37" spans="1:17" x14ac:dyDescent="0.25">
      <c r="A37" s="6">
        <v>28</v>
      </c>
      <c r="B37" s="6">
        <v>1</v>
      </c>
      <c r="C37" s="2">
        <v>41030</v>
      </c>
      <c r="D37" s="7">
        <v>0.47916666666666669</v>
      </c>
      <c r="E37" s="6" t="s">
        <v>10</v>
      </c>
      <c r="F37" s="6">
        <v>0</v>
      </c>
      <c r="G37" s="6"/>
      <c r="H37" s="6">
        <v>2</v>
      </c>
      <c r="I37" s="6">
        <v>3</v>
      </c>
      <c r="J37" s="6">
        <v>10</v>
      </c>
      <c r="K37" s="6">
        <v>27</v>
      </c>
      <c r="L37" s="6">
        <v>42</v>
      </c>
      <c r="M37" s="6">
        <v>-10</v>
      </c>
      <c r="N37" s="1">
        <f>SUM(K37:M37)</f>
        <v>59</v>
      </c>
      <c r="O37" s="1">
        <f t="shared" si="0"/>
        <v>1</v>
      </c>
      <c r="P37" s="1">
        <f t="shared" si="1"/>
        <v>0</v>
      </c>
    </row>
    <row r="38" spans="1:17" x14ac:dyDescent="0.25">
      <c r="C38" s="2">
        <v>41030</v>
      </c>
      <c r="D38" s="7">
        <v>0.69791666666666663</v>
      </c>
      <c r="E38" s="6" t="s">
        <v>12</v>
      </c>
      <c r="F38" s="6">
        <v>0</v>
      </c>
      <c r="G38" s="6"/>
      <c r="H38" s="6">
        <v>3</v>
      </c>
      <c r="I38" s="6">
        <v>1</v>
      </c>
      <c r="J38" s="6">
        <v>15</v>
      </c>
      <c r="K38" s="6">
        <v>22</v>
      </c>
      <c r="L38" s="6">
        <v>30</v>
      </c>
      <c r="M38" s="6">
        <v>50</v>
      </c>
      <c r="N38" s="1">
        <f>SUM(K38:M38)</f>
        <v>102</v>
      </c>
    </row>
    <row r="39" spans="1:17" x14ac:dyDescent="0.25">
      <c r="C39" s="2">
        <v>41030</v>
      </c>
      <c r="D39" s="7">
        <v>0.71875</v>
      </c>
      <c r="E39" s="6" t="s">
        <v>10</v>
      </c>
      <c r="F39" s="6">
        <v>56</v>
      </c>
      <c r="G39" s="6"/>
      <c r="H39" s="6">
        <v>2</v>
      </c>
      <c r="I39" s="6">
        <v>3</v>
      </c>
      <c r="J39" s="6">
        <v>10</v>
      </c>
      <c r="K39" s="6">
        <v>28</v>
      </c>
      <c r="L39" s="6">
        <v>0</v>
      </c>
      <c r="M39" s="6">
        <v>0</v>
      </c>
      <c r="N39" s="1">
        <f>SUM(K39:M39)</f>
        <v>28</v>
      </c>
      <c r="Q39" s="1">
        <f>SUM(N37:N39)</f>
        <v>189</v>
      </c>
    </row>
    <row r="40" spans="1:17" x14ac:dyDescent="0.25">
      <c r="A40" s="1">
        <v>29</v>
      </c>
      <c r="B40" s="1">
        <v>1</v>
      </c>
      <c r="C40" s="2">
        <v>41031</v>
      </c>
      <c r="D40" s="7">
        <v>0.73958333333333337</v>
      </c>
      <c r="E40" s="6" t="s">
        <v>12</v>
      </c>
      <c r="F40" s="6">
        <v>0</v>
      </c>
      <c r="G40" s="6"/>
      <c r="H40" s="6">
        <v>3</v>
      </c>
      <c r="I40" s="6">
        <v>3</v>
      </c>
      <c r="J40" s="6">
        <v>10</v>
      </c>
      <c r="K40" s="6">
        <v>15</v>
      </c>
      <c r="L40" s="6">
        <v>27</v>
      </c>
      <c r="M40" s="6">
        <v>43</v>
      </c>
      <c r="N40" s="1">
        <f>SUM(K40:M40)</f>
        <v>85</v>
      </c>
      <c r="O40" s="1">
        <f t="shared" si="0"/>
        <v>1</v>
      </c>
      <c r="P40" s="1">
        <f t="shared" si="1"/>
        <v>0</v>
      </c>
    </row>
    <row r="41" spans="1:17" x14ac:dyDescent="0.25">
      <c r="A41" s="1">
        <v>30</v>
      </c>
      <c r="B41" s="1">
        <v>1</v>
      </c>
      <c r="C41" s="2">
        <v>41032</v>
      </c>
      <c r="D41" s="7">
        <v>0.46875</v>
      </c>
      <c r="E41" s="6" t="s">
        <v>10</v>
      </c>
      <c r="F41" s="6">
        <v>0</v>
      </c>
      <c r="G41" s="6"/>
      <c r="H41" s="6">
        <v>1</v>
      </c>
      <c r="I41" s="6">
        <v>3</v>
      </c>
      <c r="J41" s="6">
        <v>20</v>
      </c>
      <c r="K41" s="6">
        <v>16</v>
      </c>
      <c r="L41" s="6">
        <v>25</v>
      </c>
      <c r="M41" s="6">
        <v>35</v>
      </c>
      <c r="N41" s="1">
        <f>SUM(K41:M41)</f>
        <v>76</v>
      </c>
      <c r="O41" s="1">
        <f t="shared" si="0"/>
        <v>1</v>
      </c>
      <c r="P41" s="1">
        <f t="shared" si="1"/>
        <v>0</v>
      </c>
    </row>
    <row r="42" spans="1:17" x14ac:dyDescent="0.25">
      <c r="A42" s="6">
        <v>31</v>
      </c>
      <c r="B42" s="6">
        <v>1</v>
      </c>
      <c r="C42" s="2">
        <v>41032</v>
      </c>
      <c r="D42" s="7">
        <v>0.73958333333333337</v>
      </c>
      <c r="E42" s="6" t="s">
        <v>12</v>
      </c>
      <c r="F42" s="6">
        <v>0</v>
      </c>
      <c r="G42" s="6"/>
      <c r="H42" s="6">
        <v>3</v>
      </c>
      <c r="I42" s="6">
        <v>1</v>
      </c>
      <c r="J42" s="6">
        <v>20</v>
      </c>
      <c r="K42" s="6">
        <v>12</v>
      </c>
      <c r="L42" s="6">
        <v>25</v>
      </c>
      <c r="M42" s="6">
        <v>42</v>
      </c>
      <c r="N42" s="1">
        <f>SUM(K42:M42)</f>
        <v>79</v>
      </c>
      <c r="O42" s="1">
        <f>IF($N42&gt;0,1,0)</f>
        <v>1</v>
      </c>
      <c r="P42" s="1">
        <f t="shared" si="1"/>
        <v>0</v>
      </c>
    </row>
    <row r="43" spans="1:17" x14ac:dyDescent="0.25">
      <c r="A43" s="6">
        <v>32</v>
      </c>
      <c r="B43" s="6">
        <v>1</v>
      </c>
      <c r="C43" s="2">
        <v>41034</v>
      </c>
      <c r="D43" s="7">
        <v>0.54166666666666663</v>
      </c>
      <c r="E43" s="6" t="s">
        <v>10</v>
      </c>
      <c r="F43" s="6">
        <v>0</v>
      </c>
      <c r="G43" s="6"/>
      <c r="H43" s="6">
        <v>1</v>
      </c>
      <c r="I43" s="6">
        <v>3</v>
      </c>
      <c r="J43" s="6">
        <v>15</v>
      </c>
      <c r="K43" s="6">
        <v>12</v>
      </c>
      <c r="L43" s="6">
        <v>20</v>
      </c>
      <c r="M43" s="6">
        <v>-15</v>
      </c>
      <c r="N43" s="1">
        <f>SUM(K43:M43)</f>
        <v>17</v>
      </c>
      <c r="O43" s="1">
        <f t="shared" ref="O43:O56" si="2">IF($N43&gt;0,1,0)</f>
        <v>1</v>
      </c>
      <c r="P43" s="1">
        <f t="shared" si="1"/>
        <v>0</v>
      </c>
    </row>
    <row r="44" spans="1:17" x14ac:dyDescent="0.25">
      <c r="C44" s="2">
        <v>41034</v>
      </c>
      <c r="D44" s="7">
        <v>0.66666666666666663</v>
      </c>
      <c r="E44" s="6" t="s">
        <v>12</v>
      </c>
      <c r="F44" s="6">
        <v>0</v>
      </c>
      <c r="G44" s="6"/>
      <c r="H44" s="6">
        <v>2</v>
      </c>
      <c r="I44" s="6">
        <v>2</v>
      </c>
      <c r="J44" s="6">
        <v>25</v>
      </c>
      <c r="K44" s="6">
        <v>12</v>
      </c>
      <c r="L44" s="6">
        <v>25</v>
      </c>
      <c r="M44" s="6">
        <v>47</v>
      </c>
      <c r="N44" s="1">
        <f>SUM(K44:M44)</f>
        <v>84</v>
      </c>
      <c r="Q44" s="1">
        <f>N44+N43</f>
        <v>101</v>
      </c>
    </row>
    <row r="45" spans="1:17" x14ac:dyDescent="0.25">
      <c r="A45" s="9">
        <v>33</v>
      </c>
      <c r="B45" s="6">
        <v>1</v>
      </c>
      <c r="C45" s="2">
        <v>41036</v>
      </c>
      <c r="D45" s="7">
        <v>0.51041666666666663</v>
      </c>
      <c r="E45" s="6" t="s">
        <v>12</v>
      </c>
      <c r="F45" s="6">
        <v>0</v>
      </c>
      <c r="G45" s="6"/>
      <c r="H45" s="6">
        <v>3</v>
      </c>
      <c r="I45" s="6">
        <v>1</v>
      </c>
      <c r="J45" s="6">
        <v>15</v>
      </c>
      <c r="K45" s="1">
        <f>J45*-3</f>
        <v>-45</v>
      </c>
      <c r="L45" s="6">
        <v>0</v>
      </c>
      <c r="M45" s="6">
        <v>0</v>
      </c>
      <c r="N45" s="1">
        <f>SUM(K45:M45)</f>
        <v>-45</v>
      </c>
      <c r="O45" s="1">
        <f t="shared" si="2"/>
        <v>0</v>
      </c>
      <c r="P45" s="1">
        <f t="shared" si="1"/>
        <v>1</v>
      </c>
    </row>
    <row r="46" spans="1:17" x14ac:dyDescent="0.25">
      <c r="A46" s="6">
        <v>34</v>
      </c>
      <c r="B46" s="6">
        <v>1</v>
      </c>
      <c r="C46" s="2">
        <v>41037</v>
      </c>
      <c r="D46" s="7">
        <v>0.77083333333333337</v>
      </c>
      <c r="E46" s="6" t="s">
        <v>12</v>
      </c>
      <c r="F46" s="6">
        <v>0</v>
      </c>
      <c r="G46" s="6"/>
      <c r="H46" s="6">
        <v>3</v>
      </c>
      <c r="I46" s="6">
        <v>3</v>
      </c>
      <c r="J46" s="6">
        <v>20</v>
      </c>
      <c r="K46" s="6">
        <v>15</v>
      </c>
      <c r="L46" s="6">
        <v>30</v>
      </c>
      <c r="M46" s="6">
        <v>50</v>
      </c>
      <c r="N46" s="1">
        <f>SUM(K46:M46)</f>
        <v>95</v>
      </c>
      <c r="O46" s="1">
        <f t="shared" si="2"/>
        <v>1</v>
      </c>
      <c r="P46" s="1">
        <f t="shared" si="1"/>
        <v>0</v>
      </c>
    </row>
    <row r="47" spans="1:17" x14ac:dyDescent="0.25">
      <c r="A47" s="9">
        <v>35</v>
      </c>
      <c r="B47" s="6">
        <v>1</v>
      </c>
      <c r="C47" s="2">
        <v>41038</v>
      </c>
      <c r="D47" s="7">
        <v>0.75</v>
      </c>
      <c r="E47" s="6" t="s">
        <v>12</v>
      </c>
      <c r="F47" s="6">
        <v>0</v>
      </c>
      <c r="G47" s="6"/>
      <c r="H47" s="6">
        <v>3</v>
      </c>
      <c r="I47" s="6">
        <v>3</v>
      </c>
      <c r="J47" s="6">
        <v>12</v>
      </c>
      <c r="K47" s="1">
        <f>J47*-3</f>
        <v>-36</v>
      </c>
      <c r="L47" s="6">
        <v>0</v>
      </c>
      <c r="M47" s="6">
        <v>0</v>
      </c>
      <c r="N47" s="1">
        <f>SUM(K47:M47)</f>
        <v>-36</v>
      </c>
      <c r="O47" s="1">
        <f t="shared" si="2"/>
        <v>0</v>
      </c>
      <c r="P47" s="1">
        <f t="shared" si="1"/>
        <v>1</v>
      </c>
    </row>
    <row r="48" spans="1:17" x14ac:dyDescent="0.25">
      <c r="A48" s="6">
        <v>36</v>
      </c>
      <c r="B48" s="6">
        <v>1</v>
      </c>
      <c r="C48" s="2">
        <v>41039</v>
      </c>
      <c r="D48" s="7">
        <v>0.48958333333333331</v>
      </c>
      <c r="E48" s="6" t="s">
        <v>10</v>
      </c>
      <c r="F48" s="6">
        <v>0</v>
      </c>
      <c r="G48" s="6"/>
      <c r="H48" s="6">
        <v>3</v>
      </c>
      <c r="I48" s="6">
        <v>3</v>
      </c>
      <c r="J48" s="6">
        <v>20</v>
      </c>
      <c r="K48" s="6">
        <v>19</v>
      </c>
      <c r="L48" s="6">
        <v>48</v>
      </c>
      <c r="M48" s="6">
        <v>71</v>
      </c>
      <c r="N48" s="1">
        <f>SUM(K48:M48)</f>
        <v>138</v>
      </c>
      <c r="O48" s="1">
        <f t="shared" si="2"/>
        <v>1</v>
      </c>
      <c r="P48" s="1">
        <f t="shared" si="1"/>
        <v>0</v>
      </c>
    </row>
    <row r="49" spans="1:17" x14ac:dyDescent="0.25">
      <c r="A49" s="6">
        <v>37</v>
      </c>
      <c r="B49" s="6">
        <v>1</v>
      </c>
      <c r="C49" s="2">
        <v>41043</v>
      </c>
      <c r="D49" s="7">
        <v>0.75</v>
      </c>
      <c r="E49" s="6" t="s">
        <v>12</v>
      </c>
      <c r="F49" s="6">
        <v>0</v>
      </c>
      <c r="G49" s="6"/>
      <c r="H49" s="6">
        <v>2</v>
      </c>
      <c r="I49" s="6">
        <v>1</v>
      </c>
      <c r="J49" s="6">
        <v>19</v>
      </c>
      <c r="K49" s="6">
        <v>31</v>
      </c>
      <c r="L49" s="6">
        <v>65</v>
      </c>
      <c r="M49" s="6">
        <v>100</v>
      </c>
      <c r="N49" s="1">
        <f>SUM(K49:M49)</f>
        <v>196</v>
      </c>
      <c r="O49" s="1">
        <f t="shared" si="2"/>
        <v>1</v>
      </c>
      <c r="P49" s="1">
        <f t="shared" si="1"/>
        <v>0</v>
      </c>
    </row>
    <row r="50" spans="1:17" x14ac:dyDescent="0.25">
      <c r="A50" s="11">
        <v>38</v>
      </c>
      <c r="B50" s="6">
        <v>1</v>
      </c>
      <c r="C50" s="2">
        <v>41057</v>
      </c>
      <c r="D50" s="7">
        <v>0.76041666666666663</v>
      </c>
      <c r="E50" s="6" t="s">
        <v>10</v>
      </c>
      <c r="F50" s="6">
        <v>0</v>
      </c>
      <c r="G50" s="6"/>
      <c r="H50" s="6">
        <v>3</v>
      </c>
      <c r="I50" s="6">
        <v>2</v>
      </c>
      <c r="J50" s="6">
        <v>10</v>
      </c>
      <c r="K50" s="1">
        <f>J50*-3</f>
        <v>-30</v>
      </c>
      <c r="L50" s="6">
        <v>0</v>
      </c>
      <c r="M50" s="6">
        <v>0</v>
      </c>
      <c r="N50" s="1">
        <f>SUM(K50:M50)</f>
        <v>-30</v>
      </c>
      <c r="O50" s="1">
        <f t="shared" si="2"/>
        <v>0</v>
      </c>
      <c r="P50" s="1">
        <f t="shared" si="1"/>
        <v>1</v>
      </c>
    </row>
    <row r="51" spans="1:17" x14ac:dyDescent="0.25">
      <c r="C51" s="2">
        <v>41058</v>
      </c>
      <c r="D51" s="7">
        <v>0.39583333333333331</v>
      </c>
      <c r="E51" s="6" t="s">
        <v>10</v>
      </c>
      <c r="F51" s="6">
        <v>42</v>
      </c>
      <c r="G51" s="6"/>
      <c r="H51" s="6">
        <v>3</v>
      </c>
      <c r="I51" s="6">
        <v>2</v>
      </c>
      <c r="J51" s="6">
        <v>30</v>
      </c>
      <c r="K51" s="6">
        <v>20</v>
      </c>
      <c r="L51" s="6">
        <v>40</v>
      </c>
      <c r="M51" s="6">
        <v>-30</v>
      </c>
      <c r="N51" s="1">
        <f>SUM(K51:M51)</f>
        <v>30</v>
      </c>
      <c r="Q51" s="1">
        <f>N50+N51</f>
        <v>0</v>
      </c>
    </row>
    <row r="52" spans="1:17" x14ac:dyDescent="0.25">
      <c r="C52" s="2"/>
      <c r="N52" s="1">
        <f>SUM(K52:M52)</f>
        <v>0</v>
      </c>
      <c r="O52" s="1">
        <f t="shared" si="2"/>
        <v>0</v>
      </c>
      <c r="P52" s="1">
        <f t="shared" si="1"/>
        <v>0</v>
      </c>
    </row>
    <row r="53" spans="1:17" x14ac:dyDescent="0.25">
      <c r="C53" s="2"/>
      <c r="N53" s="1">
        <f>SUM(K53:M53)</f>
        <v>0</v>
      </c>
      <c r="O53" s="1">
        <f t="shared" si="2"/>
        <v>0</v>
      </c>
      <c r="P53" s="1">
        <f t="shared" si="1"/>
        <v>0</v>
      </c>
    </row>
    <row r="54" spans="1:17" x14ac:dyDescent="0.25">
      <c r="C54" s="2"/>
      <c r="N54" s="1">
        <f>SUM(K54:M54)</f>
        <v>0</v>
      </c>
      <c r="O54" s="1">
        <f t="shared" si="2"/>
        <v>0</v>
      </c>
      <c r="P54" s="1">
        <f t="shared" si="1"/>
        <v>0</v>
      </c>
    </row>
    <row r="55" spans="1:17" x14ac:dyDescent="0.25">
      <c r="C55" s="2"/>
      <c r="N55" s="1">
        <f>SUM(K55:M55)</f>
        <v>0</v>
      </c>
      <c r="O55" s="1">
        <f t="shared" si="2"/>
        <v>0</v>
      </c>
      <c r="P55" s="1">
        <f t="shared" si="1"/>
        <v>0</v>
      </c>
    </row>
    <row r="56" spans="1:17" x14ac:dyDescent="0.25">
      <c r="C56" s="2"/>
      <c r="N56" s="1">
        <f>SUM(K56:M56)</f>
        <v>0</v>
      </c>
      <c r="O56" s="1">
        <f t="shared" si="2"/>
        <v>0</v>
      </c>
      <c r="P56" s="1">
        <f t="shared" si="1"/>
        <v>0</v>
      </c>
    </row>
    <row r="57" spans="1:17" ht="18.75" x14ac:dyDescent="0.3">
      <c r="C57" s="2"/>
      <c r="N57" s="4">
        <f>SUM(N2:N56)</f>
        <v>3573</v>
      </c>
      <c r="O57" s="4">
        <f>COUNTIF(O2:O56,1)</f>
        <v>30</v>
      </c>
      <c r="P57" s="5">
        <f>COUNTIF(P2:P56,1)</f>
        <v>8</v>
      </c>
    </row>
    <row r="58" spans="1:17" x14ac:dyDescent="0.25">
      <c r="C58" s="2"/>
      <c r="O58" s="1" t="s">
        <v>17</v>
      </c>
      <c r="P58" s="10">
        <f>O57/(O57+P57)</f>
        <v>0.78947368421052633</v>
      </c>
    </row>
    <row r="60" spans="1:17" x14ac:dyDescent="0.25">
      <c r="O60" s="1" t="s">
        <v>18</v>
      </c>
    </row>
    <row r="61" spans="1:17" x14ac:dyDescent="0.25">
      <c r="O61" s="1">
        <f>SUM(B2:B55)</f>
        <v>38</v>
      </c>
    </row>
    <row r="62" spans="1:17" x14ac:dyDescent="0.25">
      <c r="O62" s="1">
        <f>O57+P57</f>
        <v>38</v>
      </c>
    </row>
  </sheetData>
  <autoFilter ref="B1:P1"/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D5" sqref="A1:D5"/>
    </sheetView>
  </sheetViews>
  <sheetFormatPr baseColWidth="10" defaultRowHeight="15" x14ac:dyDescent="0.25"/>
  <cols>
    <col min="1" max="1" width="11.85546875" bestFit="1" customWidth="1"/>
    <col min="2" max="2" width="12" bestFit="1" customWidth="1"/>
  </cols>
  <sheetData>
    <row r="1" spans="1:10" x14ac:dyDescent="0.25">
      <c r="A1" t="s">
        <v>5</v>
      </c>
      <c r="B1" t="s">
        <v>19</v>
      </c>
      <c r="C1" t="s">
        <v>20</v>
      </c>
      <c r="D1" t="s">
        <v>21</v>
      </c>
      <c r="F1" t="s">
        <v>5</v>
      </c>
      <c r="G1" t="s">
        <v>19</v>
      </c>
      <c r="H1" t="s">
        <v>20</v>
      </c>
      <c r="I1" t="s">
        <v>21</v>
      </c>
    </row>
    <row r="2" spans="1:10" x14ac:dyDescent="0.25">
      <c r="A2">
        <v>1</v>
      </c>
      <c r="B2" s="14">
        <v>0.2</v>
      </c>
      <c r="C2" s="14">
        <v>0.3</v>
      </c>
      <c r="D2" s="14">
        <v>0.5</v>
      </c>
      <c r="F2">
        <v>1</v>
      </c>
      <c r="G2" s="12">
        <f>IF($F$6=1,B$2,0)</f>
        <v>0.2</v>
      </c>
      <c r="H2" s="12">
        <f>IF($F$6=1,C$2,0)</f>
        <v>0.3</v>
      </c>
      <c r="I2" s="12">
        <f>IF($F$6=1,D$2,0)</f>
        <v>0.5</v>
      </c>
      <c r="J2" s="12"/>
    </row>
    <row r="3" spans="1:10" x14ac:dyDescent="0.25">
      <c r="A3">
        <v>2</v>
      </c>
      <c r="B3" s="14">
        <v>0.3</v>
      </c>
      <c r="C3" s="14">
        <v>0.35</v>
      </c>
      <c r="D3" s="14">
        <v>0.35</v>
      </c>
      <c r="F3">
        <v>2</v>
      </c>
      <c r="G3" s="12">
        <f>IF($F$6=2,B$3,0)</f>
        <v>0</v>
      </c>
      <c r="H3" s="12">
        <f>IF($F$6=2,C$3,0)</f>
        <v>0</v>
      </c>
      <c r="I3" s="12">
        <f>IF($F$6=2,D$3,0)</f>
        <v>0</v>
      </c>
      <c r="J3" s="12"/>
    </row>
    <row r="4" spans="1:10" x14ac:dyDescent="0.25">
      <c r="A4">
        <v>3</v>
      </c>
      <c r="B4" s="14">
        <v>0.4</v>
      </c>
      <c r="C4" s="14">
        <v>0.3</v>
      </c>
      <c r="D4" s="14">
        <v>0.3</v>
      </c>
      <c r="F4">
        <v>3</v>
      </c>
      <c r="G4" s="12">
        <f>IF($F$6=3,B$4,0)</f>
        <v>0</v>
      </c>
      <c r="H4" s="12">
        <f>IF($F$6=3,C$4,0)</f>
        <v>0</v>
      </c>
      <c r="I4" s="12">
        <f>IF($F$6=3,D$4,0)</f>
        <v>0</v>
      </c>
      <c r="J4" s="12"/>
    </row>
    <row r="5" spans="1:10" x14ac:dyDescent="0.25">
      <c r="A5">
        <v>4</v>
      </c>
      <c r="B5" s="14">
        <v>0.5</v>
      </c>
      <c r="C5" s="14">
        <v>0.35</v>
      </c>
      <c r="D5" s="14">
        <v>0.25</v>
      </c>
      <c r="F5">
        <v>4</v>
      </c>
      <c r="G5" s="12">
        <f>IF($F$6=4,B$5,0)</f>
        <v>0</v>
      </c>
      <c r="H5" s="12">
        <f>IF($F$6=4,C$5,0)</f>
        <v>0</v>
      </c>
      <c r="I5" s="12">
        <f>IF($F$6=4,D$5,0)</f>
        <v>0</v>
      </c>
      <c r="J5" s="12"/>
    </row>
    <row r="6" spans="1:10" x14ac:dyDescent="0.25">
      <c r="F6" s="3">
        <v>1</v>
      </c>
      <c r="G6" s="14">
        <f>SUM(G2:G5)</f>
        <v>0.2</v>
      </c>
      <c r="H6" s="14">
        <f>SUM(H2:H5)</f>
        <v>0.3</v>
      </c>
      <c r="I6" s="14">
        <f>SUM(I2:I5)</f>
        <v>0.5</v>
      </c>
      <c r="J6" s="14"/>
    </row>
    <row r="8" spans="1:10" x14ac:dyDescent="0.25">
      <c r="F8" t="s">
        <v>22</v>
      </c>
      <c r="G8" s="13">
        <v>10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TEST1</vt:lpstr>
      <vt:lpstr>Escenarios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2013-02-08T12:10:24Z</dcterms:modified>
</cp:coreProperties>
</file>