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169" firstSheet="7" activeTab="7"/>
  </bookViews>
  <sheets>
    <sheet name="2007" sheetId="1" r:id="rId1"/>
    <sheet name="2008" sheetId="2" r:id="rId2"/>
    <sheet name="2009" sheetId="3" r:id="rId3"/>
    <sheet name="2010" sheetId="4" r:id="rId4"/>
    <sheet name="2011" sheetId="5" r:id="rId5"/>
    <sheet name="2012" sheetId="6" r:id="rId6"/>
    <sheet name="2013" sheetId="7" r:id="rId7"/>
    <sheet name="Resultado global" sheetId="11" r:id="rId8"/>
  </sheets>
  <calcPr calcId="125725"/>
</workbook>
</file>

<file path=xl/calcChain.xml><?xml version="1.0" encoding="utf-8"?>
<calcChain xmlns="http://schemas.openxmlformats.org/spreadsheetml/2006/main">
  <c r="C13" i="11"/>
  <c r="D13"/>
  <c r="E13"/>
  <c r="F13"/>
  <c r="G13"/>
  <c r="H13"/>
  <c r="I13"/>
  <c r="J13"/>
  <c r="K13"/>
  <c r="B13"/>
  <c r="B2"/>
  <c r="C2"/>
  <c r="D2"/>
  <c r="E2"/>
  <c r="F2"/>
  <c r="G2"/>
  <c r="H2"/>
  <c r="I2"/>
  <c r="J2"/>
  <c r="K2"/>
  <c r="D51" i="7"/>
  <c r="N2" i="3"/>
  <c r="N2" i="2"/>
  <c r="N2" i="1"/>
  <c r="G55" i="7"/>
  <c r="D54"/>
  <c r="N53"/>
  <c r="N46"/>
  <c r="D50"/>
  <c r="D46"/>
  <c r="D55"/>
  <c r="D53"/>
  <c r="K50"/>
  <c r="E50"/>
  <c r="F50"/>
  <c r="D49"/>
  <c r="D7"/>
  <c r="D8"/>
  <c r="F8" s="1"/>
  <c r="G8"/>
  <c r="H8"/>
  <c r="I8"/>
  <c r="J8"/>
  <c r="K8"/>
  <c r="L8"/>
  <c r="M8"/>
  <c r="D48"/>
  <c r="J41"/>
  <c r="I41"/>
  <c r="L39"/>
  <c r="K39"/>
  <c r="O20"/>
  <c r="N39"/>
  <c r="D47"/>
  <c r="D44"/>
  <c r="D43"/>
  <c r="G35"/>
  <c r="D42"/>
  <c r="D35"/>
  <c r="H41"/>
  <c r="G41"/>
  <c r="F41"/>
  <c r="E41"/>
  <c r="D41"/>
  <c r="N2" i="4"/>
  <c r="D37" i="7"/>
  <c r="N2" i="6"/>
  <c r="N2" i="5"/>
  <c r="Q59" i="1"/>
  <c r="P59"/>
  <c r="O45"/>
  <c r="O4"/>
  <c r="Q82" i="2"/>
  <c r="P82"/>
  <c r="O65"/>
  <c r="O21"/>
  <c r="O4"/>
  <c r="Q77" i="3"/>
  <c r="P77"/>
  <c r="O61"/>
  <c r="O20"/>
  <c r="O4"/>
  <c r="Q81" i="4"/>
  <c r="P81"/>
  <c r="O63"/>
  <c r="O20"/>
  <c r="O4"/>
  <c r="Q74" i="5"/>
  <c r="P74"/>
  <c r="O59"/>
  <c r="O20"/>
  <c r="O4"/>
  <c r="Q81" i="6"/>
  <c r="P81"/>
  <c r="O81"/>
  <c r="O65"/>
  <c r="O21"/>
  <c r="O4"/>
  <c r="F104"/>
  <c r="M26" i="7"/>
  <c r="L26"/>
  <c r="D23"/>
  <c r="G23" s="1"/>
  <c r="D25"/>
  <c r="D24"/>
  <c r="D26" i="4"/>
  <c r="D25"/>
  <c r="N12"/>
  <c r="D18"/>
  <c r="D95" i="3"/>
  <c r="D88"/>
  <c r="D89"/>
  <c r="O97" i="2"/>
  <c r="O89"/>
  <c r="O82"/>
  <c r="D39"/>
  <c r="D5" i="1"/>
  <c r="D6"/>
  <c r="F6"/>
  <c r="D7"/>
  <c r="D8"/>
  <c r="D9"/>
  <c r="D10"/>
  <c r="D11"/>
  <c r="D12"/>
  <c r="F12"/>
  <c r="D13"/>
  <c r="D14"/>
  <c r="D15"/>
  <c r="D16"/>
  <c r="G16"/>
  <c r="D17"/>
  <c r="D18"/>
  <c r="D19"/>
  <c r="D20"/>
  <c r="E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F48"/>
  <c r="D49"/>
  <c r="D50"/>
  <c r="D51"/>
  <c r="D52"/>
  <c r="D53"/>
  <c r="D54"/>
  <c r="F54"/>
  <c r="D55"/>
  <c r="D56"/>
  <c r="D57"/>
  <c r="D58"/>
  <c r="D59"/>
  <c r="D60"/>
  <c r="G60"/>
  <c r="D61"/>
  <c r="D62"/>
  <c r="F62"/>
  <c r="D63"/>
  <c r="D64"/>
  <c r="D65"/>
  <c r="D66"/>
  <c r="D67"/>
  <c r="D68"/>
  <c r="D69"/>
  <c r="D70"/>
  <c r="F70"/>
  <c r="D71"/>
  <c r="D72"/>
  <c r="D73"/>
  <c r="D74"/>
  <c r="D75"/>
  <c r="D76"/>
  <c r="D77"/>
  <c r="D78"/>
  <c r="D79"/>
  <c r="D80"/>
  <c r="F80"/>
  <c r="D81"/>
  <c r="D82"/>
  <c r="E82"/>
  <c r="D4"/>
  <c r="F4"/>
  <c r="E4"/>
  <c r="E7"/>
  <c r="F7"/>
  <c r="H7"/>
  <c r="J7"/>
  <c r="E12"/>
  <c r="F16"/>
  <c r="H16"/>
  <c r="F20"/>
  <c r="J20"/>
  <c r="E21"/>
  <c r="F21"/>
  <c r="F24"/>
  <c r="N20"/>
  <c r="E27"/>
  <c r="F27"/>
  <c r="G27"/>
  <c r="H27"/>
  <c r="I27"/>
  <c r="N27"/>
  <c r="F37"/>
  <c r="N35"/>
  <c r="F41"/>
  <c r="G41"/>
  <c r="H41"/>
  <c r="I41"/>
  <c r="J41"/>
  <c r="K41"/>
  <c r="L41"/>
  <c r="M41"/>
  <c r="E47"/>
  <c r="F47"/>
  <c r="H47"/>
  <c r="E48"/>
  <c r="H48"/>
  <c r="F49"/>
  <c r="G49"/>
  <c r="I49"/>
  <c r="K49"/>
  <c r="E51"/>
  <c r="G51"/>
  <c r="I51"/>
  <c r="K51"/>
  <c r="M51"/>
  <c r="N45"/>
  <c r="E53"/>
  <c r="I53"/>
  <c r="K53"/>
  <c r="M53"/>
  <c r="N53"/>
  <c r="E54"/>
  <c r="H54"/>
  <c r="E55"/>
  <c r="F55"/>
  <c r="F59"/>
  <c r="G59"/>
  <c r="N59"/>
  <c r="F60"/>
  <c r="H60"/>
  <c r="E62"/>
  <c r="G62"/>
  <c r="I62"/>
  <c r="E67"/>
  <c r="F67"/>
  <c r="G67"/>
  <c r="H67"/>
  <c r="I67"/>
  <c r="F69"/>
  <c r="G69"/>
  <c r="N69"/>
  <c r="E80"/>
  <c r="H80"/>
  <c r="E81"/>
  <c r="F81"/>
  <c r="H81"/>
  <c r="J81"/>
  <c r="L81"/>
  <c r="F82"/>
  <c r="D4" i="2"/>
  <c r="E4"/>
  <c r="E2"/>
  <c r="F4"/>
  <c r="G4"/>
  <c r="G2"/>
  <c r="H4"/>
  <c r="I4"/>
  <c r="I2"/>
  <c r="N4"/>
  <c r="D5"/>
  <c r="D6"/>
  <c r="D7"/>
  <c r="D8"/>
  <c r="D9"/>
  <c r="D10"/>
  <c r="D11"/>
  <c r="D12"/>
  <c r="D13"/>
  <c r="D14"/>
  <c r="D15"/>
  <c r="D16"/>
  <c r="D17"/>
  <c r="F17"/>
  <c r="G17"/>
  <c r="H17"/>
  <c r="I17"/>
  <c r="J17"/>
  <c r="K17"/>
  <c r="K2"/>
  <c r="L17"/>
  <c r="M17"/>
  <c r="M2"/>
  <c r="D18"/>
  <c r="D19"/>
  <c r="D20"/>
  <c r="D21"/>
  <c r="N21"/>
  <c r="D22"/>
  <c r="D23"/>
  <c r="D24"/>
  <c r="D25"/>
  <c r="D26"/>
  <c r="D27"/>
  <c r="D28"/>
  <c r="D29"/>
  <c r="D30"/>
  <c r="D31"/>
  <c r="D32"/>
  <c r="D33"/>
  <c r="D34"/>
  <c r="D35"/>
  <c r="D36"/>
  <c r="F36"/>
  <c r="G36"/>
  <c r="D37"/>
  <c r="F37"/>
  <c r="G37"/>
  <c r="D38"/>
  <c r="D40"/>
  <c r="D41"/>
  <c r="F41"/>
  <c r="G41"/>
  <c r="D42"/>
  <c r="D43"/>
  <c r="D44"/>
  <c r="D45"/>
  <c r="F45"/>
  <c r="G45"/>
  <c r="I45"/>
  <c r="K45"/>
  <c r="M45"/>
  <c r="D46"/>
  <c r="D47"/>
  <c r="N47"/>
  <c r="D48"/>
  <c r="D49"/>
  <c r="D50"/>
  <c r="D51"/>
  <c r="D52"/>
  <c r="D53"/>
  <c r="D54"/>
  <c r="D55"/>
  <c r="D56"/>
  <c r="D57"/>
  <c r="N57"/>
  <c r="D58"/>
  <c r="D59"/>
  <c r="D60"/>
  <c r="D61"/>
  <c r="D62"/>
  <c r="E62"/>
  <c r="I62"/>
  <c r="J62"/>
  <c r="K62"/>
  <c r="L62"/>
  <c r="M62"/>
  <c r="D63"/>
  <c r="D64"/>
  <c r="D65"/>
  <c r="N65"/>
  <c r="D66"/>
  <c r="D67"/>
  <c r="D68"/>
  <c r="F68"/>
  <c r="D69"/>
  <c r="D70"/>
  <c r="D71"/>
  <c r="D72"/>
  <c r="N72"/>
  <c r="D73"/>
  <c r="D74"/>
  <c r="D75"/>
  <c r="D76"/>
  <c r="D77"/>
  <c r="D78"/>
  <c r="D79"/>
  <c r="D80"/>
  <c r="D81"/>
  <c r="D82"/>
  <c r="N82"/>
  <c r="D83"/>
  <c r="D84"/>
  <c r="D85"/>
  <c r="D86"/>
  <c r="D87"/>
  <c r="D88"/>
  <c r="D89"/>
  <c r="N89"/>
  <c r="D90"/>
  <c r="D91"/>
  <c r="D92"/>
  <c r="D93"/>
  <c r="D94"/>
  <c r="D95"/>
  <c r="D96"/>
  <c r="D97"/>
  <c r="N97"/>
  <c r="D98"/>
  <c r="D99"/>
  <c r="D100"/>
  <c r="D101"/>
  <c r="D102"/>
  <c r="D103"/>
  <c r="D4" i="3"/>
  <c r="N4"/>
  <c r="D5"/>
  <c r="D6"/>
  <c r="D7"/>
  <c r="D8"/>
  <c r="D9"/>
  <c r="D10"/>
  <c r="D11"/>
  <c r="D12"/>
  <c r="D13"/>
  <c r="N13"/>
  <c r="D14"/>
  <c r="D15"/>
  <c r="D16"/>
  <c r="D17"/>
  <c r="D18"/>
  <c r="D19"/>
  <c r="D20"/>
  <c r="N20"/>
  <c r="D21"/>
  <c r="D22"/>
  <c r="D23"/>
  <c r="D24"/>
  <c r="D25"/>
  <c r="D26"/>
  <c r="D27"/>
  <c r="D28"/>
  <c r="D29"/>
  <c r="D30"/>
  <c r="D31"/>
  <c r="D32"/>
  <c r="D33"/>
  <c r="D34"/>
  <c r="F34" s="1"/>
  <c r="N29" s="1"/>
  <c r="D35"/>
  <c r="D36"/>
  <c r="D37"/>
  <c r="E37" s="1"/>
  <c r="H37"/>
  <c r="J37"/>
  <c r="L37"/>
  <c r="L2" s="1"/>
  <c r="D38"/>
  <c r="D39"/>
  <c r="D40"/>
  <c r="D41"/>
  <c r="D42"/>
  <c r="N42"/>
  <c r="D43"/>
  <c r="D44"/>
  <c r="D45"/>
  <c r="D46"/>
  <c r="D47"/>
  <c r="D48"/>
  <c r="D49"/>
  <c r="D50"/>
  <c r="D51"/>
  <c r="D52"/>
  <c r="D53"/>
  <c r="D54"/>
  <c r="F54" s="1"/>
  <c r="D55"/>
  <c r="D56"/>
  <c r="D57"/>
  <c r="D58"/>
  <c r="E58" s="1"/>
  <c r="D59"/>
  <c r="E59" s="1"/>
  <c r="D60"/>
  <c r="D61"/>
  <c r="N61"/>
  <c r="D62"/>
  <c r="E62" s="1"/>
  <c r="F62"/>
  <c r="D63"/>
  <c r="D64"/>
  <c r="D65"/>
  <c r="D66"/>
  <c r="D67"/>
  <c r="D68"/>
  <c r="D69"/>
  <c r="N69"/>
  <c r="D70"/>
  <c r="D71"/>
  <c r="D72"/>
  <c r="D73"/>
  <c r="D74"/>
  <c r="D75"/>
  <c r="E75" s="1"/>
  <c r="J75"/>
  <c r="D76"/>
  <c r="D77"/>
  <c r="N77"/>
  <c r="O77"/>
  <c r="D78"/>
  <c r="D79"/>
  <c r="D80"/>
  <c r="D81"/>
  <c r="D82"/>
  <c r="D83"/>
  <c r="D84"/>
  <c r="D85"/>
  <c r="N85"/>
  <c r="O85"/>
  <c r="D86"/>
  <c r="D87"/>
  <c r="D90"/>
  <c r="D91"/>
  <c r="D92"/>
  <c r="D93"/>
  <c r="D94"/>
  <c r="N94"/>
  <c r="D96"/>
  <c r="D97"/>
  <c r="D98"/>
  <c r="D99"/>
  <c r="D100"/>
  <c r="D101"/>
  <c r="F101" s="1"/>
  <c r="O94" s="1"/>
  <c r="D4" i="4"/>
  <c r="D5"/>
  <c r="D6"/>
  <c r="D7"/>
  <c r="D8"/>
  <c r="E8"/>
  <c r="F8"/>
  <c r="G8"/>
  <c r="H8"/>
  <c r="I8"/>
  <c r="J8"/>
  <c r="K8"/>
  <c r="L8"/>
  <c r="M8"/>
  <c r="D9"/>
  <c r="D10"/>
  <c r="D12"/>
  <c r="D13"/>
  <c r="D14"/>
  <c r="F14"/>
  <c r="G14"/>
  <c r="H14"/>
  <c r="I14"/>
  <c r="J14"/>
  <c r="D15"/>
  <c r="F15"/>
  <c r="G15"/>
  <c r="D16"/>
  <c r="D17"/>
  <c r="D19"/>
  <c r="D20"/>
  <c r="D21"/>
  <c r="D22"/>
  <c r="D23"/>
  <c r="F23"/>
  <c r="D24"/>
  <c r="D27"/>
  <c r="D28"/>
  <c r="F28"/>
  <c r="G28"/>
  <c r="I28"/>
  <c r="D29"/>
  <c r="D30"/>
  <c r="F30"/>
  <c r="N30"/>
  <c r="G30"/>
  <c r="D31"/>
  <c r="D32"/>
  <c r="D33"/>
  <c r="E33"/>
  <c r="F33"/>
  <c r="H33"/>
  <c r="J33"/>
  <c r="D34"/>
  <c r="D35"/>
  <c r="F35"/>
  <c r="G35"/>
  <c r="H35"/>
  <c r="I35"/>
  <c r="J35"/>
  <c r="K35"/>
  <c r="L35"/>
  <c r="M35"/>
  <c r="D36"/>
  <c r="D37"/>
  <c r="N37"/>
  <c r="D38"/>
  <c r="D39"/>
  <c r="D40"/>
  <c r="D41"/>
  <c r="D42"/>
  <c r="D43"/>
  <c r="D44"/>
  <c r="D45"/>
  <c r="D46"/>
  <c r="D47"/>
  <c r="N47"/>
  <c r="D48"/>
  <c r="D49"/>
  <c r="D50"/>
  <c r="D51"/>
  <c r="D52"/>
  <c r="D53"/>
  <c r="D54"/>
  <c r="F54"/>
  <c r="N54"/>
  <c r="D55"/>
  <c r="D56"/>
  <c r="D57"/>
  <c r="D58"/>
  <c r="D59"/>
  <c r="D60"/>
  <c r="D61"/>
  <c r="D62"/>
  <c r="D63"/>
  <c r="D64"/>
  <c r="D65"/>
  <c r="E65"/>
  <c r="F65"/>
  <c r="H65"/>
  <c r="D66"/>
  <c r="D67"/>
  <c r="D68"/>
  <c r="D69"/>
  <c r="D70"/>
  <c r="D71"/>
  <c r="E71"/>
  <c r="F71"/>
  <c r="H71"/>
  <c r="J71"/>
  <c r="L71"/>
  <c r="D72"/>
  <c r="D73"/>
  <c r="D74"/>
  <c r="F74"/>
  <c r="D75"/>
  <c r="E75"/>
  <c r="F75"/>
  <c r="G75"/>
  <c r="H75"/>
  <c r="I75"/>
  <c r="J75"/>
  <c r="K75"/>
  <c r="L75"/>
  <c r="M75"/>
  <c r="N73"/>
  <c r="D76"/>
  <c r="D77"/>
  <c r="F77"/>
  <c r="G77"/>
  <c r="I77"/>
  <c r="K77"/>
  <c r="M77"/>
  <c r="D78"/>
  <c r="F78"/>
  <c r="D79"/>
  <c r="F79"/>
  <c r="G79"/>
  <c r="H79"/>
  <c r="I79"/>
  <c r="J79"/>
  <c r="K79"/>
  <c r="L79"/>
  <c r="M79"/>
  <c r="D80"/>
  <c r="D81"/>
  <c r="F81"/>
  <c r="O81"/>
  <c r="G81"/>
  <c r="I81"/>
  <c r="K81"/>
  <c r="N81"/>
  <c r="D82"/>
  <c r="D83"/>
  <c r="D84"/>
  <c r="D85"/>
  <c r="D86"/>
  <c r="D87"/>
  <c r="D88"/>
  <c r="D89"/>
  <c r="N89"/>
  <c r="O89"/>
  <c r="D90"/>
  <c r="D91"/>
  <c r="D92"/>
  <c r="D93"/>
  <c r="D94"/>
  <c r="D95"/>
  <c r="D96"/>
  <c r="D97"/>
  <c r="D98"/>
  <c r="D99"/>
  <c r="N99"/>
  <c r="D100"/>
  <c r="D101"/>
  <c r="D102"/>
  <c r="D103"/>
  <c r="D104"/>
  <c r="E104"/>
  <c r="F104"/>
  <c r="O99"/>
  <c r="H104"/>
  <c r="D105"/>
  <c r="E105"/>
  <c r="F105"/>
  <c r="G105"/>
  <c r="D106"/>
  <c r="D4" i="5"/>
  <c r="E4"/>
  <c r="F4"/>
  <c r="G4"/>
  <c r="H4"/>
  <c r="I4"/>
  <c r="J4"/>
  <c r="K4"/>
  <c r="K2"/>
  <c r="L4"/>
  <c r="M4"/>
  <c r="M2"/>
  <c r="D5"/>
  <c r="D6"/>
  <c r="D7"/>
  <c r="D8"/>
  <c r="F8"/>
  <c r="G8"/>
  <c r="H8"/>
  <c r="N4"/>
  <c r="I8"/>
  <c r="D9"/>
  <c r="D10"/>
  <c r="D11"/>
  <c r="D13"/>
  <c r="E13"/>
  <c r="F13"/>
  <c r="G13"/>
  <c r="H13"/>
  <c r="I13"/>
  <c r="J13"/>
  <c r="K13"/>
  <c r="L13"/>
  <c r="M13"/>
  <c r="D14"/>
  <c r="E14"/>
  <c r="F14"/>
  <c r="H14"/>
  <c r="N13"/>
  <c r="D15"/>
  <c r="D16"/>
  <c r="D17"/>
  <c r="F17"/>
  <c r="D18"/>
  <c r="D20"/>
  <c r="D21"/>
  <c r="D22"/>
  <c r="E22"/>
  <c r="F22"/>
  <c r="N20"/>
  <c r="D23"/>
  <c r="E23"/>
  <c r="D24"/>
  <c r="D25"/>
  <c r="D26"/>
  <c r="D27"/>
  <c r="D28"/>
  <c r="E28"/>
  <c r="F28"/>
  <c r="G28"/>
  <c r="H28"/>
  <c r="I28"/>
  <c r="J28"/>
  <c r="K28"/>
  <c r="L28"/>
  <c r="M28"/>
  <c r="N28"/>
  <c r="D29"/>
  <c r="D30"/>
  <c r="D31"/>
  <c r="D32"/>
  <c r="D33"/>
  <c r="D34"/>
  <c r="D35"/>
  <c r="N35"/>
  <c r="D36"/>
  <c r="D37"/>
  <c r="D38"/>
  <c r="D39"/>
  <c r="D40"/>
  <c r="D41"/>
  <c r="D42"/>
  <c r="D43"/>
  <c r="D44"/>
  <c r="F44"/>
  <c r="D45"/>
  <c r="D46"/>
  <c r="D47"/>
  <c r="D48"/>
  <c r="D49"/>
  <c r="F49"/>
  <c r="N44"/>
  <c r="G49"/>
  <c r="D50"/>
  <c r="D51"/>
  <c r="D52"/>
  <c r="D53"/>
  <c r="F53"/>
  <c r="G53"/>
  <c r="H53"/>
  <c r="I53"/>
  <c r="J53"/>
  <c r="J2"/>
  <c r="K53"/>
  <c r="L53"/>
  <c r="L2"/>
  <c r="M53"/>
  <c r="N53"/>
  <c r="D54"/>
  <c r="D55"/>
  <c r="D56"/>
  <c r="D57"/>
  <c r="D58"/>
  <c r="D59"/>
  <c r="N59"/>
  <c r="D60"/>
  <c r="D61"/>
  <c r="D62"/>
  <c r="D63"/>
  <c r="D64"/>
  <c r="D65"/>
  <c r="D66"/>
  <c r="D67"/>
  <c r="D68"/>
  <c r="N68"/>
  <c r="D69"/>
  <c r="D70"/>
  <c r="D71"/>
  <c r="D72"/>
  <c r="D73"/>
  <c r="D74"/>
  <c r="N74"/>
  <c r="O74"/>
  <c r="D75"/>
  <c r="D76"/>
  <c r="D77"/>
  <c r="D78"/>
  <c r="D79"/>
  <c r="D80"/>
  <c r="D81"/>
  <c r="D82"/>
  <c r="D83"/>
  <c r="D84"/>
  <c r="N84"/>
  <c r="O84"/>
  <c r="D85"/>
  <c r="D86"/>
  <c r="D87"/>
  <c r="D88"/>
  <c r="D89"/>
  <c r="D90"/>
  <c r="D91"/>
  <c r="D92"/>
  <c r="N92"/>
  <c r="O92"/>
  <c r="D93"/>
  <c r="D94"/>
  <c r="D95"/>
  <c r="D96"/>
  <c r="D97"/>
  <c r="D98"/>
  <c r="D4" i="6"/>
  <c r="N4"/>
  <c r="D5"/>
  <c r="D6"/>
  <c r="D7"/>
  <c r="D8"/>
  <c r="D9"/>
  <c r="D10"/>
  <c r="D12"/>
  <c r="D13"/>
  <c r="D14"/>
  <c r="D15"/>
  <c r="D16"/>
  <c r="E16"/>
  <c r="F16"/>
  <c r="H16"/>
  <c r="D17"/>
  <c r="E17"/>
  <c r="J17"/>
  <c r="F17"/>
  <c r="G17"/>
  <c r="H17"/>
  <c r="I17"/>
  <c r="K17"/>
  <c r="D18"/>
  <c r="D19"/>
  <c r="D21"/>
  <c r="N21"/>
  <c r="D22"/>
  <c r="D23"/>
  <c r="D24"/>
  <c r="D25"/>
  <c r="D26"/>
  <c r="D28"/>
  <c r="D29"/>
  <c r="N29"/>
  <c r="D30"/>
  <c r="D31"/>
  <c r="D32"/>
  <c r="D33"/>
  <c r="D34"/>
  <c r="D35"/>
  <c r="D36"/>
  <c r="D38"/>
  <c r="E38"/>
  <c r="F38"/>
  <c r="G38"/>
  <c r="H38"/>
  <c r="I38"/>
  <c r="J38"/>
  <c r="K38"/>
  <c r="L38"/>
  <c r="M38"/>
  <c r="D39"/>
  <c r="D40"/>
  <c r="D41"/>
  <c r="E41"/>
  <c r="F41"/>
  <c r="N38"/>
  <c r="D42"/>
  <c r="E42"/>
  <c r="F42"/>
  <c r="G42"/>
  <c r="D43"/>
  <c r="E43"/>
  <c r="F43"/>
  <c r="G43"/>
  <c r="H43"/>
  <c r="D44"/>
  <c r="E44"/>
  <c r="F44"/>
  <c r="D46"/>
  <c r="N46"/>
  <c r="D47"/>
  <c r="D48"/>
  <c r="D49"/>
  <c r="D50"/>
  <c r="D51"/>
  <c r="D52"/>
  <c r="D53"/>
  <c r="D55"/>
  <c r="N55"/>
  <c r="D56"/>
  <c r="D57"/>
  <c r="D58"/>
  <c r="D59"/>
  <c r="D60"/>
  <c r="D61"/>
  <c r="D62"/>
  <c r="E62"/>
  <c r="F62"/>
  <c r="D63"/>
  <c r="D65"/>
  <c r="D66"/>
  <c r="D67"/>
  <c r="D68"/>
  <c r="D69"/>
  <c r="E69"/>
  <c r="I69"/>
  <c r="F69"/>
  <c r="H69"/>
  <c r="J69"/>
  <c r="L69"/>
  <c r="D70"/>
  <c r="F70"/>
  <c r="G70"/>
  <c r="I70"/>
  <c r="K70"/>
  <c r="M70"/>
  <c r="D71"/>
  <c r="D73"/>
  <c r="E73"/>
  <c r="F73"/>
  <c r="H73"/>
  <c r="J73"/>
  <c r="L73"/>
  <c r="D74"/>
  <c r="D75"/>
  <c r="D76"/>
  <c r="D77"/>
  <c r="D78"/>
  <c r="D79"/>
  <c r="D81"/>
  <c r="N81"/>
  <c r="D82"/>
  <c r="D83"/>
  <c r="F83"/>
  <c r="G83"/>
  <c r="I83"/>
  <c r="D84"/>
  <c r="D85"/>
  <c r="D86"/>
  <c r="D87"/>
  <c r="D88"/>
  <c r="D90"/>
  <c r="E90"/>
  <c r="F90"/>
  <c r="G90"/>
  <c r="H90"/>
  <c r="I90"/>
  <c r="O90"/>
  <c r="D91"/>
  <c r="D92"/>
  <c r="D93"/>
  <c r="D94"/>
  <c r="D95"/>
  <c r="E95"/>
  <c r="F95"/>
  <c r="G95"/>
  <c r="H95"/>
  <c r="I95"/>
  <c r="J95"/>
  <c r="K95"/>
  <c r="L95"/>
  <c r="M95"/>
  <c r="N90"/>
  <c r="D97"/>
  <c r="E97"/>
  <c r="F97"/>
  <c r="G97"/>
  <c r="H97"/>
  <c r="I97"/>
  <c r="J97"/>
  <c r="K97"/>
  <c r="D98"/>
  <c r="E98"/>
  <c r="F98"/>
  <c r="G98"/>
  <c r="H98"/>
  <c r="I98"/>
  <c r="J98"/>
  <c r="K98"/>
  <c r="L98"/>
  <c r="M98"/>
  <c r="N97"/>
  <c r="D99"/>
  <c r="D100"/>
  <c r="E100"/>
  <c r="F100"/>
  <c r="O97"/>
  <c r="H100"/>
  <c r="J100"/>
  <c r="D101"/>
  <c r="D102"/>
  <c r="D103"/>
  <c r="D104"/>
  <c r="E104"/>
  <c r="D105"/>
  <c r="D4" i="7"/>
  <c r="D5"/>
  <c r="D6"/>
  <c r="D9"/>
  <c r="E9" s="1"/>
  <c r="D10"/>
  <c r="F10" s="1"/>
  <c r="G10"/>
  <c r="I10"/>
  <c r="K10"/>
  <c r="M10"/>
  <c r="D11"/>
  <c r="D12"/>
  <c r="D13"/>
  <c r="D14"/>
  <c r="D15"/>
  <c r="F15"/>
  <c r="G15"/>
  <c r="H15"/>
  <c r="N12" s="1"/>
  <c r="D16"/>
  <c r="D17"/>
  <c r="D18"/>
  <c r="D19"/>
  <c r="D20"/>
  <c r="D21"/>
  <c r="D22"/>
  <c r="F22" s="1"/>
  <c r="D26"/>
  <c r="D28"/>
  <c r="D29"/>
  <c r="D30"/>
  <c r="L30" s="1"/>
  <c r="D31"/>
  <c r="D32"/>
  <c r="M32" s="1"/>
  <c r="D33"/>
  <c r="D34"/>
  <c r="D36"/>
  <c r="D38"/>
  <c r="D39"/>
  <c r="I39" s="1"/>
  <c r="D40"/>
  <c r="E2" i="6"/>
  <c r="F2" i="5"/>
  <c r="N20" i="4"/>
  <c r="F2"/>
  <c r="N39" i="2"/>
  <c r="F2"/>
  <c r="F2" i="6"/>
  <c r="E2" i="5"/>
  <c r="E2" i="4"/>
  <c r="N31" i="2"/>
  <c r="N12" i="6"/>
  <c r="H2" i="5"/>
  <c r="L45" i="2"/>
  <c r="L2"/>
  <c r="J45"/>
  <c r="J2"/>
  <c r="H45"/>
  <c r="H37"/>
  <c r="H36"/>
  <c r="H2"/>
  <c r="N13"/>
  <c r="G82" i="1"/>
  <c r="M81"/>
  <c r="N77"/>
  <c r="K81"/>
  <c r="I81"/>
  <c r="G81"/>
  <c r="I80"/>
  <c r="G55"/>
  <c r="G54"/>
  <c r="L53"/>
  <c r="J53"/>
  <c r="L51"/>
  <c r="J51"/>
  <c r="H51"/>
  <c r="J49"/>
  <c r="H49"/>
  <c r="I48"/>
  <c r="I47"/>
  <c r="G47"/>
  <c r="K20"/>
  <c r="G20"/>
  <c r="K7"/>
  <c r="I7"/>
  <c r="G7"/>
  <c r="K100" i="6"/>
  <c r="I100"/>
  <c r="G100"/>
  <c r="J83"/>
  <c r="H83"/>
  <c r="M73"/>
  <c r="N73"/>
  <c r="K73"/>
  <c r="I73"/>
  <c r="I2"/>
  <c r="G73"/>
  <c r="L70"/>
  <c r="J70"/>
  <c r="J2"/>
  <c r="H70"/>
  <c r="H2"/>
  <c r="M69"/>
  <c r="N65"/>
  <c r="K69"/>
  <c r="K2"/>
  <c r="G69"/>
  <c r="G44"/>
  <c r="L17"/>
  <c r="L2"/>
  <c r="G16"/>
  <c r="I14" i="5"/>
  <c r="I2"/>
  <c r="G14"/>
  <c r="G2"/>
  <c r="G104" i="4"/>
  <c r="L81"/>
  <c r="J81"/>
  <c r="H81"/>
  <c r="L77"/>
  <c r="L2"/>
  <c r="J77"/>
  <c r="J2"/>
  <c r="H77"/>
  <c r="M71"/>
  <c r="N63"/>
  <c r="K71"/>
  <c r="I71"/>
  <c r="G71"/>
  <c r="G65"/>
  <c r="K33"/>
  <c r="K2"/>
  <c r="I33"/>
  <c r="I2"/>
  <c r="G33"/>
  <c r="G2"/>
  <c r="H28"/>
  <c r="H2"/>
  <c r="N4"/>
  <c r="I75" i="3"/>
  <c r="G75"/>
  <c r="G2" i="6"/>
  <c r="M2" i="1"/>
  <c r="M2" i="4"/>
  <c r="M2" i="6"/>
  <c r="J82" i="1"/>
  <c r="O77"/>
  <c r="O69"/>
  <c r="N11"/>
  <c r="E2"/>
  <c r="I20"/>
  <c r="G48"/>
  <c r="G2"/>
  <c r="K48"/>
  <c r="K2"/>
  <c r="I54"/>
  <c r="G80"/>
  <c r="K80"/>
  <c r="I82"/>
  <c r="H82"/>
  <c r="J80"/>
  <c r="H62"/>
  <c r="I60"/>
  <c r="O59"/>
  <c r="J48"/>
  <c r="J2"/>
  <c r="L20"/>
  <c r="L2"/>
  <c r="H20"/>
  <c r="H2"/>
  <c r="N4"/>
  <c r="F2"/>
  <c r="I2"/>
  <c r="L50" i="7" l="1"/>
  <c r="J50"/>
  <c r="H50"/>
  <c r="M50"/>
  <c r="I50"/>
  <c r="G50"/>
  <c r="H22"/>
  <c r="E30"/>
  <c r="F23"/>
  <c r="N20" s="1"/>
  <c r="G30"/>
  <c r="E32"/>
  <c r="E2" s="1"/>
  <c r="H23"/>
  <c r="H32"/>
  <c r="J32"/>
  <c r="L32"/>
  <c r="L2" s="1"/>
  <c r="K30"/>
  <c r="K2" s="1"/>
  <c r="M30"/>
  <c r="M2" s="1"/>
  <c r="E39"/>
  <c r="G39"/>
  <c r="H39"/>
  <c r="J39"/>
  <c r="L10"/>
  <c r="J10"/>
  <c r="H10"/>
  <c r="F9"/>
  <c r="G22"/>
  <c r="F30"/>
  <c r="H30"/>
  <c r="F32"/>
  <c r="G32"/>
  <c r="I32"/>
  <c r="K32"/>
  <c r="F39"/>
  <c r="F75" i="3"/>
  <c r="F58"/>
  <c r="M37"/>
  <c r="M2" s="1"/>
  <c r="K37"/>
  <c r="K2" s="1"/>
  <c r="I37"/>
  <c r="I2" s="1"/>
  <c r="F37"/>
  <c r="N36" s="1"/>
  <c r="J2"/>
  <c r="F2"/>
  <c r="N53"/>
  <c r="E2"/>
  <c r="G101"/>
  <c r="H75"/>
  <c r="H2" s="1"/>
  <c r="G37"/>
  <c r="G2" s="1"/>
  <c r="J30" i="7" l="1"/>
  <c r="I30"/>
  <c r="N29"/>
  <c r="F2"/>
  <c r="J2"/>
  <c r="I2"/>
  <c r="G2"/>
  <c r="H2"/>
  <c r="N4"/>
  <c r="N2" l="1"/>
  <c r="O4"/>
</calcChain>
</file>

<file path=xl/comments1.xml><?xml version="1.0" encoding="utf-8"?>
<comments xmlns="http://schemas.openxmlformats.org/spreadsheetml/2006/main">
  <authors>
    <author>Patrix</author>
  </authors>
  <commentList>
    <comment ref="P81" authorId="0">
      <text>
        <r>
          <rPr>
            <b/>
            <sz val="9"/>
            <color indexed="81"/>
            <rFont val="Tahoma"/>
            <family val="2"/>
          </rPr>
          <t>Patrix:</t>
        </r>
        <r>
          <rPr>
            <sz val="9"/>
            <color indexed="81"/>
            <rFont val="Tahoma"/>
            <family val="2"/>
          </rPr>
          <t xml:space="preserve">
Ejemplo de rachas negativas, en el que elegir un T más bajo, como el T2 nos puede salvar de dichas pérdidas. Es por ello, que recomiendo no subir posiciones hasta el siguiente cambio de objetivo (T)</t>
        </r>
      </text>
    </comment>
  </commentList>
</comments>
</file>

<file path=xl/sharedStrings.xml><?xml version="1.0" encoding="utf-8"?>
<sst xmlns="http://schemas.openxmlformats.org/spreadsheetml/2006/main" count="210" uniqueCount="47">
  <si>
    <t>FECHA</t>
  </si>
  <si>
    <t>SPREAD</t>
  </si>
  <si>
    <t>PIPS T1</t>
  </si>
  <si>
    <t>PIPS T2</t>
  </si>
  <si>
    <t>PIPS T3</t>
  </si>
  <si>
    <t>PIPS T4</t>
  </si>
  <si>
    <t>PIPS T5</t>
  </si>
  <si>
    <t>PIPS T6</t>
  </si>
  <si>
    <t>PIPS T7</t>
  </si>
  <si>
    <t>PIPS T8</t>
  </si>
  <si>
    <t>PIPS T9</t>
  </si>
  <si>
    <t>RESULTADO</t>
  </si>
  <si>
    <t>T2</t>
  </si>
  <si>
    <t>X</t>
  </si>
  <si>
    <t>X2</t>
  </si>
  <si>
    <t>X3</t>
  </si>
  <si>
    <t>X4</t>
  </si>
  <si>
    <t>X5</t>
  </si>
  <si>
    <t>X6</t>
  </si>
  <si>
    <t>X7</t>
  </si>
  <si>
    <t>T4</t>
  </si>
  <si>
    <t>A tener en cuenta que las primeras semanas tenía todavía influencia del año 2011, que fue muy fuerte</t>
  </si>
  <si>
    <t>04/13/13</t>
  </si>
  <si>
    <t>T9</t>
  </si>
  <si>
    <t>De marzo a julio</t>
  </si>
  <si>
    <t>Agosto y septiembre</t>
  </si>
  <si>
    <t>De octubre a diciembre</t>
  </si>
  <si>
    <t>NOTA: No está ajustado con el pip que se deja de margen</t>
  </si>
  <si>
    <t>NOTA: Ajustado con el pip que se deja de margen</t>
  </si>
  <si>
    <t>Enero y febrero</t>
  </si>
  <si>
    <t>ANUAL</t>
  </si>
  <si>
    <t>ALTO</t>
  </si>
  <si>
    <t xml:space="preserve">BAJO </t>
  </si>
  <si>
    <t xml:space="preserve">ALTO </t>
  </si>
  <si>
    <t>BAJO</t>
  </si>
  <si>
    <t>PIPS</t>
  </si>
  <si>
    <t>Buy stop pendiente. Cerrar 19/07</t>
  </si>
  <si>
    <t>T1</t>
  </si>
  <si>
    <t>T3</t>
  </si>
  <si>
    <t>T5</t>
  </si>
  <si>
    <t>T6</t>
  </si>
  <si>
    <t>T7</t>
  </si>
  <si>
    <t>T8</t>
  </si>
  <si>
    <t>MEZCLA</t>
  </si>
  <si>
    <t>Sell stop pendiente. Cerrar el 02/08</t>
  </si>
  <si>
    <t>De 2011 a 2013</t>
  </si>
  <si>
    <t>Resultados de 2007 a 2013</t>
  </si>
</sst>
</file>

<file path=xl/styles.xml><?xml version="1.0" encoding="utf-8"?>
<styleSheet xmlns="http://schemas.openxmlformats.org/spreadsheetml/2006/main">
  <numFmts count="1">
    <numFmt numFmtId="164" formatCode="dd/mm/yy"/>
  </numFmts>
  <fonts count="20">
    <font>
      <sz val="10"/>
      <name val="Arial"/>
      <family val="2"/>
    </font>
    <font>
      <b/>
      <sz val="15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color indexed="53"/>
      <name val="Arial"/>
      <family val="2"/>
    </font>
    <font>
      <b/>
      <sz val="10"/>
      <color indexed="53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color indexed="5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Arial"/>
      <family val="2"/>
    </font>
    <font>
      <b/>
      <sz val="14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10"/>
      <color rgb="FFFF5050"/>
      <name val="Arial"/>
      <family val="2"/>
    </font>
    <font>
      <b/>
      <sz val="14"/>
      <color rgb="FFFF505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Font="1"/>
    <xf numFmtId="0" fontId="6" fillId="0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0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 applyFill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3" fillId="0" borderId="0" xfId="0" applyFont="1" applyFill="1"/>
    <xf numFmtId="164" fontId="0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44794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4"/>
  <sheetViews>
    <sheetView workbookViewId="0">
      <selection activeCell="N2" sqref="N2"/>
    </sheetView>
  </sheetViews>
  <sheetFormatPr baseColWidth="10" defaultColWidth="11.5703125" defaultRowHeight="12.75"/>
  <cols>
    <col min="2" max="2" width="9.7109375" customWidth="1"/>
    <col min="3" max="3" width="10.42578125" customWidth="1"/>
    <col min="14" max="14" width="17.28515625" customWidth="1"/>
  </cols>
  <sheetData>
    <row r="1" spans="1:17" ht="18">
      <c r="N1" s="17" t="s">
        <v>30</v>
      </c>
    </row>
    <row r="2" spans="1:17" ht="23.25">
      <c r="E2">
        <f>SUM(E4:E82)</f>
        <v>146.50000000000003</v>
      </c>
      <c r="F2">
        <f t="shared" ref="F2:M2" si="0">SUM(F4:F213)</f>
        <v>296.99999999999955</v>
      </c>
      <c r="G2">
        <f t="shared" si="0"/>
        <v>318.69999999999987</v>
      </c>
      <c r="H2">
        <f t="shared" si="0"/>
        <v>342.29999999999995</v>
      </c>
      <c r="I2">
        <f t="shared" si="0"/>
        <v>469.89999999999975</v>
      </c>
      <c r="J2">
        <f t="shared" si="0"/>
        <v>395.59999999999968</v>
      </c>
      <c r="K2">
        <f t="shared" si="0"/>
        <v>433.79999999999995</v>
      </c>
      <c r="L2">
        <f t="shared" si="0"/>
        <v>447.50000000000068</v>
      </c>
      <c r="M2">
        <f t="shared" si="0"/>
        <v>428.60000000000105</v>
      </c>
      <c r="N2" s="1">
        <f>SUM(N4:N82)*100</f>
        <v>45240.000000000036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12</v>
      </c>
      <c r="P3" s="32" t="s">
        <v>24</v>
      </c>
    </row>
    <row r="4" spans="1:17" ht="18">
      <c r="A4" s="4">
        <v>39146</v>
      </c>
      <c r="B4">
        <v>644.6</v>
      </c>
      <c r="C4">
        <v>-632.70000000000005</v>
      </c>
      <c r="D4">
        <f>SUM(B4:C4)</f>
        <v>11.899999999999977</v>
      </c>
      <c r="E4">
        <f>D4</f>
        <v>11.899999999999977</v>
      </c>
      <c r="F4" s="6">
        <f>D4*2</f>
        <v>23.799999999999955</v>
      </c>
      <c r="G4">
        <v>17.600000000000001</v>
      </c>
      <c r="H4" s="5">
        <v>17.600000000000001</v>
      </c>
      <c r="I4">
        <v>17.600000000000001</v>
      </c>
      <c r="J4">
        <v>17.600000000000001</v>
      </c>
      <c r="K4">
        <v>17.600000000000001</v>
      </c>
      <c r="L4">
        <v>17.600000000000001</v>
      </c>
      <c r="M4">
        <v>17.600000000000001</v>
      </c>
      <c r="N4" s="7">
        <f>SUM(F4:F9)</f>
        <v>23.099999999999682</v>
      </c>
      <c r="O4" s="31">
        <f>SUM(N4:N38)*100</f>
        <v>6749.9999999999591</v>
      </c>
      <c r="P4" s="32"/>
    </row>
    <row r="5" spans="1:17">
      <c r="A5" s="4">
        <v>39153</v>
      </c>
      <c r="B5">
        <v>653.5</v>
      </c>
      <c r="C5">
        <v>-645.20000000000005</v>
      </c>
      <c r="D5">
        <f t="shared" ref="D5:D68" si="1">SUM(B5:C5)</f>
        <v>8.2999999999999545</v>
      </c>
      <c r="E5">
        <v>8.3000000000000007</v>
      </c>
      <c r="F5" s="6">
        <v>-8.3000000000000007</v>
      </c>
      <c r="G5">
        <v>-8.3000000000000007</v>
      </c>
      <c r="H5" s="30">
        <v>-8.3000000000000007</v>
      </c>
      <c r="I5">
        <v>-8.3000000000000007</v>
      </c>
      <c r="J5">
        <v>-8.3000000000000007</v>
      </c>
      <c r="K5">
        <v>-8.3000000000000007</v>
      </c>
      <c r="L5">
        <v>-8.3000000000000007</v>
      </c>
      <c r="M5">
        <v>-8.3000000000000007</v>
      </c>
      <c r="N5" s="9"/>
    </row>
    <row r="6" spans="1:17">
      <c r="A6" s="4">
        <v>39153</v>
      </c>
      <c r="B6">
        <v>653.5</v>
      </c>
      <c r="C6">
        <v>-645.20000000000005</v>
      </c>
      <c r="D6">
        <f t="shared" si="1"/>
        <v>8.2999999999999545</v>
      </c>
      <c r="E6">
        <v>8.3000000000000007</v>
      </c>
      <c r="F6" s="6">
        <f>D6*2</f>
        <v>16.599999999999909</v>
      </c>
      <c r="G6">
        <v>16.600000000000001</v>
      </c>
      <c r="H6" s="5">
        <v>16.600000000000001</v>
      </c>
      <c r="I6">
        <v>16.600000000000001</v>
      </c>
      <c r="J6">
        <v>16.600000000000001</v>
      </c>
      <c r="K6">
        <v>16.600000000000001</v>
      </c>
      <c r="L6">
        <v>16.600000000000001</v>
      </c>
      <c r="M6">
        <v>16.600000000000001</v>
      </c>
      <c r="N6" s="9"/>
    </row>
    <row r="7" spans="1:17">
      <c r="A7" s="4">
        <v>39160</v>
      </c>
      <c r="B7">
        <v>655.8</v>
      </c>
      <c r="C7">
        <v>-651.70000000000005</v>
      </c>
      <c r="D7">
        <f t="shared" si="1"/>
        <v>4.0999999999999091</v>
      </c>
      <c r="E7">
        <f>D7</f>
        <v>4.0999999999999091</v>
      </c>
      <c r="F7" s="6">
        <f>D7*2</f>
        <v>8.1999999999998181</v>
      </c>
      <c r="G7">
        <f>D7*3</f>
        <v>12.299999999999727</v>
      </c>
      <c r="H7" s="5">
        <f>D7*4</f>
        <v>16.399999999999636</v>
      </c>
      <c r="I7">
        <f>D7*5</f>
        <v>20.499999999999545</v>
      </c>
      <c r="J7">
        <f>D7*6</f>
        <v>24.599999999999454</v>
      </c>
      <c r="K7">
        <f>D7*7</f>
        <v>28.699999999999363</v>
      </c>
      <c r="L7">
        <v>28.7</v>
      </c>
      <c r="M7">
        <v>28.7</v>
      </c>
      <c r="N7" s="9"/>
    </row>
    <row r="8" spans="1:17">
      <c r="A8" s="4">
        <v>39167</v>
      </c>
      <c r="B8">
        <v>664.8</v>
      </c>
      <c r="C8">
        <v>-656.2</v>
      </c>
      <c r="D8">
        <f t="shared" si="1"/>
        <v>8.5999999999999091</v>
      </c>
      <c r="E8">
        <v>-8.6</v>
      </c>
      <c r="F8" s="6">
        <v>-8.6</v>
      </c>
      <c r="G8">
        <v>-8.6</v>
      </c>
      <c r="H8" s="30">
        <v>-8.6</v>
      </c>
      <c r="I8">
        <v>-8.6</v>
      </c>
      <c r="J8">
        <v>-8.6</v>
      </c>
      <c r="K8">
        <v>-8.6</v>
      </c>
      <c r="L8">
        <v>-8.6</v>
      </c>
      <c r="M8">
        <v>-8.6</v>
      </c>
      <c r="N8" s="9"/>
    </row>
    <row r="9" spans="1:17">
      <c r="A9" s="4">
        <v>39167</v>
      </c>
      <c r="B9">
        <v>664.8</v>
      </c>
      <c r="C9">
        <v>-656.2</v>
      </c>
      <c r="D9">
        <f t="shared" si="1"/>
        <v>8.5999999999999091</v>
      </c>
      <c r="E9">
        <v>-8.6</v>
      </c>
      <c r="F9" s="6">
        <v>-8.6</v>
      </c>
      <c r="G9">
        <v>-8.6</v>
      </c>
      <c r="H9" s="30">
        <v>-8.6</v>
      </c>
      <c r="I9">
        <v>-8.6</v>
      </c>
      <c r="J9">
        <v>-8.6</v>
      </c>
      <c r="K9">
        <v>-8.6</v>
      </c>
      <c r="L9">
        <v>-8.6</v>
      </c>
      <c r="M9">
        <v>-8.6</v>
      </c>
      <c r="N9" s="9"/>
    </row>
    <row r="10" spans="1:17">
      <c r="D10">
        <f t="shared" si="1"/>
        <v>0</v>
      </c>
      <c r="F10" s="6"/>
      <c r="H10" s="5"/>
      <c r="N10" s="9"/>
    </row>
    <row r="11" spans="1:17">
      <c r="A11" s="4">
        <v>39174</v>
      </c>
      <c r="B11">
        <v>665.9</v>
      </c>
      <c r="C11">
        <v>-655.9</v>
      </c>
      <c r="D11">
        <f t="shared" si="1"/>
        <v>10</v>
      </c>
      <c r="E11">
        <v>10</v>
      </c>
      <c r="F11" s="6">
        <v>20</v>
      </c>
      <c r="G11">
        <v>10</v>
      </c>
      <c r="H11" s="5">
        <v>10</v>
      </c>
      <c r="I11">
        <v>10</v>
      </c>
      <c r="J11">
        <v>10</v>
      </c>
      <c r="K11">
        <v>10</v>
      </c>
      <c r="L11">
        <v>10</v>
      </c>
      <c r="M11">
        <v>10</v>
      </c>
      <c r="N11" s="7">
        <f>SUM(F11:F18)</f>
        <v>11.599999999999952</v>
      </c>
    </row>
    <row r="12" spans="1:17">
      <c r="A12" s="4">
        <v>39181</v>
      </c>
      <c r="B12">
        <v>677.4</v>
      </c>
      <c r="C12">
        <v>-670.3</v>
      </c>
      <c r="D12">
        <f t="shared" si="1"/>
        <v>7.1000000000000227</v>
      </c>
      <c r="E12">
        <f>D12</f>
        <v>7.1000000000000227</v>
      </c>
      <c r="F12" s="6">
        <f>D12*2</f>
        <v>14.200000000000045</v>
      </c>
      <c r="G12">
        <v>-7.1</v>
      </c>
      <c r="H12" s="30">
        <v>-7.1</v>
      </c>
      <c r="I12">
        <v>-7.1</v>
      </c>
      <c r="J12">
        <v>-7.1</v>
      </c>
      <c r="K12">
        <v>-7.1</v>
      </c>
      <c r="L12">
        <v>-7.1</v>
      </c>
      <c r="M12">
        <v>-7.1</v>
      </c>
      <c r="N12" s="9"/>
    </row>
    <row r="13" spans="1:17">
      <c r="A13" s="4">
        <v>39181</v>
      </c>
      <c r="B13">
        <v>677.4</v>
      </c>
      <c r="C13">
        <v>-670.3</v>
      </c>
      <c r="D13">
        <f t="shared" si="1"/>
        <v>7.1000000000000227</v>
      </c>
      <c r="E13">
        <v>-7.1</v>
      </c>
      <c r="F13" s="6">
        <v>-7.1</v>
      </c>
      <c r="G13">
        <v>-7.1</v>
      </c>
      <c r="H13" s="30">
        <v>-7.1</v>
      </c>
      <c r="I13">
        <v>-7.1</v>
      </c>
      <c r="J13">
        <v>-7.1</v>
      </c>
      <c r="K13">
        <v>-7.1</v>
      </c>
      <c r="L13">
        <v>-7.1</v>
      </c>
      <c r="M13">
        <v>-7.1</v>
      </c>
      <c r="N13" s="9"/>
    </row>
    <row r="14" spans="1:17">
      <c r="A14" s="4">
        <v>39188</v>
      </c>
      <c r="B14">
        <v>690.7</v>
      </c>
      <c r="C14">
        <v>-682.6</v>
      </c>
      <c r="D14">
        <f t="shared" si="1"/>
        <v>8.1000000000000227</v>
      </c>
      <c r="E14">
        <v>-8.1</v>
      </c>
      <c r="F14" s="6">
        <v>-8.1</v>
      </c>
      <c r="G14">
        <v>-8.1</v>
      </c>
      <c r="H14" s="30">
        <v>-8.1</v>
      </c>
      <c r="I14">
        <v>-8.1</v>
      </c>
      <c r="J14">
        <v>-8.1</v>
      </c>
      <c r="K14">
        <v>-8.1</v>
      </c>
      <c r="L14">
        <v>-8.1</v>
      </c>
      <c r="M14">
        <v>-8.1</v>
      </c>
      <c r="N14" s="9"/>
    </row>
    <row r="15" spans="1:17">
      <c r="A15" s="4">
        <v>39188</v>
      </c>
      <c r="B15">
        <v>690.7</v>
      </c>
      <c r="C15">
        <v>-682.6</v>
      </c>
      <c r="D15">
        <f t="shared" si="1"/>
        <v>8.1000000000000227</v>
      </c>
      <c r="E15">
        <v>-8.1</v>
      </c>
      <c r="F15" s="6">
        <v>-8.1</v>
      </c>
      <c r="G15">
        <v>-8.1</v>
      </c>
      <c r="H15" s="30">
        <v>-8.1</v>
      </c>
      <c r="I15">
        <v>-8.1</v>
      </c>
      <c r="J15">
        <v>-8.1</v>
      </c>
      <c r="K15">
        <v>-8.1</v>
      </c>
      <c r="L15">
        <v>-8.1</v>
      </c>
      <c r="M15">
        <v>-8.1</v>
      </c>
      <c r="N15" s="9"/>
    </row>
    <row r="16" spans="1:17">
      <c r="A16" s="4">
        <v>39195</v>
      </c>
      <c r="B16">
        <v>693.3</v>
      </c>
      <c r="C16">
        <v>-686.5</v>
      </c>
      <c r="D16">
        <f t="shared" si="1"/>
        <v>6.7999999999999545</v>
      </c>
      <c r="E16">
        <v>6.8</v>
      </c>
      <c r="F16" s="6">
        <f>D16*2</f>
        <v>13.599999999999909</v>
      </c>
      <c r="G16">
        <f>D16*3</f>
        <v>20.399999999999864</v>
      </c>
      <c r="H16" s="5">
        <f>D16*4</f>
        <v>27.199999999999818</v>
      </c>
      <c r="I16">
        <v>30</v>
      </c>
      <c r="J16">
        <v>30</v>
      </c>
      <c r="K16">
        <v>30</v>
      </c>
      <c r="L16">
        <v>30</v>
      </c>
      <c r="M16">
        <v>30</v>
      </c>
      <c r="N16" s="9"/>
    </row>
    <row r="17" spans="1:14">
      <c r="A17" s="4">
        <v>39202</v>
      </c>
      <c r="B17">
        <v>681.95</v>
      </c>
      <c r="C17">
        <v>-675.5</v>
      </c>
      <c r="D17">
        <f t="shared" si="1"/>
        <v>6.4500000000000455</v>
      </c>
      <c r="E17">
        <v>6.45</v>
      </c>
      <c r="F17" s="6">
        <v>-6.45</v>
      </c>
      <c r="G17">
        <v>-6.45</v>
      </c>
      <c r="H17" s="30">
        <v>-6.45</v>
      </c>
      <c r="I17">
        <v>-6.45</v>
      </c>
      <c r="J17">
        <v>-6.45</v>
      </c>
      <c r="K17">
        <v>-6.45</v>
      </c>
      <c r="L17">
        <v>-6.45</v>
      </c>
      <c r="M17">
        <v>-6.45</v>
      </c>
      <c r="N17" s="9"/>
    </row>
    <row r="18" spans="1:14">
      <c r="A18" s="4">
        <v>39202</v>
      </c>
      <c r="B18">
        <v>681.95</v>
      </c>
      <c r="C18">
        <v>-675.5</v>
      </c>
      <c r="D18">
        <f t="shared" si="1"/>
        <v>6.4500000000000455</v>
      </c>
      <c r="E18">
        <v>6.45</v>
      </c>
      <c r="F18" s="6">
        <v>-6.45</v>
      </c>
      <c r="G18">
        <v>-6.45</v>
      </c>
      <c r="H18" s="30">
        <v>-6.45</v>
      </c>
      <c r="I18">
        <v>-6.45</v>
      </c>
      <c r="J18">
        <v>-6.45</v>
      </c>
      <c r="K18">
        <v>-6.45</v>
      </c>
      <c r="L18">
        <v>-6.45</v>
      </c>
      <c r="M18">
        <v>-6.45</v>
      </c>
      <c r="N18" s="9"/>
    </row>
    <row r="19" spans="1:14">
      <c r="D19">
        <f t="shared" si="1"/>
        <v>0</v>
      </c>
      <c r="N19" s="9"/>
    </row>
    <row r="20" spans="1:14">
      <c r="A20" s="4">
        <v>39209</v>
      </c>
      <c r="B20">
        <v>690.4</v>
      </c>
      <c r="C20">
        <v>-686.1</v>
      </c>
      <c r="D20">
        <f t="shared" si="1"/>
        <v>4.2999999999999545</v>
      </c>
      <c r="E20">
        <f>D20</f>
        <v>4.2999999999999545</v>
      </c>
      <c r="F20" s="5">
        <f>D20*2</f>
        <v>8.5999999999999091</v>
      </c>
      <c r="G20">
        <f>D20*3</f>
        <v>12.899999999999864</v>
      </c>
      <c r="H20">
        <f>D20*4</f>
        <v>17.199999999999818</v>
      </c>
      <c r="I20">
        <f>D20*5</f>
        <v>21.499999999999773</v>
      </c>
      <c r="J20">
        <f>D20*6</f>
        <v>25.799999999999727</v>
      </c>
      <c r="K20">
        <f>D20*7</f>
        <v>30.099999999999682</v>
      </c>
      <c r="L20">
        <f>D20*8</f>
        <v>34.399999999999636</v>
      </c>
      <c r="M20">
        <v>17.2</v>
      </c>
      <c r="N20" s="7">
        <f>SUM(F20:F25)</f>
        <v>13.799999999999864</v>
      </c>
    </row>
    <row r="21" spans="1:14">
      <c r="A21" s="4">
        <v>39216</v>
      </c>
      <c r="B21">
        <v>674.7</v>
      </c>
      <c r="C21">
        <v>-666.1</v>
      </c>
      <c r="D21">
        <f t="shared" si="1"/>
        <v>8.6000000000000227</v>
      </c>
      <c r="E21">
        <f>D21</f>
        <v>8.6000000000000227</v>
      </c>
      <c r="F21" s="5">
        <f>D21*2</f>
        <v>17.200000000000045</v>
      </c>
      <c r="G21">
        <v>17.2</v>
      </c>
      <c r="H21">
        <v>17.2</v>
      </c>
      <c r="I21">
        <v>17.2</v>
      </c>
      <c r="J21">
        <v>17.2</v>
      </c>
      <c r="K21">
        <v>17.2</v>
      </c>
      <c r="L21">
        <v>17.2</v>
      </c>
      <c r="M21">
        <v>17.2</v>
      </c>
      <c r="N21" s="9"/>
    </row>
    <row r="22" spans="1:14">
      <c r="A22" s="4">
        <v>39223</v>
      </c>
      <c r="B22">
        <v>663.6</v>
      </c>
      <c r="C22">
        <v>-656.7</v>
      </c>
      <c r="D22">
        <f t="shared" si="1"/>
        <v>6.8999999999999773</v>
      </c>
      <c r="E22">
        <v>-6.9</v>
      </c>
      <c r="F22" s="30">
        <v>-6.9</v>
      </c>
      <c r="G22">
        <v>-6.9</v>
      </c>
      <c r="H22">
        <v>-6.9</v>
      </c>
      <c r="I22">
        <v>-6.9</v>
      </c>
      <c r="J22">
        <v>-6.9</v>
      </c>
      <c r="K22">
        <v>-6.9</v>
      </c>
      <c r="L22">
        <v>-6.9</v>
      </c>
      <c r="M22">
        <v>-6.9</v>
      </c>
      <c r="N22" s="9"/>
    </row>
    <row r="23" spans="1:14">
      <c r="A23" s="4">
        <v>39223</v>
      </c>
      <c r="B23">
        <v>663.6</v>
      </c>
      <c r="C23">
        <v>-656.7</v>
      </c>
      <c r="D23">
        <f t="shared" si="1"/>
        <v>6.8999999999999773</v>
      </c>
      <c r="E23">
        <v>-6.9</v>
      </c>
      <c r="F23" s="30">
        <v>-6.9</v>
      </c>
      <c r="G23">
        <v>-6.9</v>
      </c>
      <c r="H23">
        <v>-6.9</v>
      </c>
      <c r="I23">
        <v>-6.9</v>
      </c>
      <c r="J23">
        <v>-6.9</v>
      </c>
      <c r="K23">
        <v>-6.9</v>
      </c>
      <c r="L23">
        <v>-6.9</v>
      </c>
      <c r="M23">
        <v>-6.9</v>
      </c>
      <c r="N23" s="9"/>
    </row>
    <row r="24" spans="1:14">
      <c r="A24" s="4">
        <v>39230</v>
      </c>
      <c r="B24">
        <v>656.4</v>
      </c>
      <c r="C24">
        <v>-654.6</v>
      </c>
      <c r="D24">
        <f t="shared" si="1"/>
        <v>1.7999999999999545</v>
      </c>
      <c r="E24">
        <v>1.8</v>
      </c>
      <c r="F24" s="5">
        <f>D24*2</f>
        <v>3.5999999999999091</v>
      </c>
      <c r="G24">
        <v>-1.8</v>
      </c>
      <c r="H24">
        <v>-1.8</v>
      </c>
      <c r="I24">
        <v>-1.8</v>
      </c>
      <c r="J24">
        <v>-1.8</v>
      </c>
      <c r="K24">
        <v>-1.8</v>
      </c>
      <c r="L24">
        <v>-1.8</v>
      </c>
      <c r="M24">
        <v>-1.8</v>
      </c>
      <c r="N24" s="9"/>
    </row>
    <row r="25" spans="1:14">
      <c r="A25" s="4">
        <v>39230</v>
      </c>
      <c r="B25">
        <v>656.4</v>
      </c>
      <c r="C25">
        <v>-654.6</v>
      </c>
      <c r="D25">
        <f t="shared" si="1"/>
        <v>1.7999999999999545</v>
      </c>
      <c r="E25">
        <v>-1.8</v>
      </c>
      <c r="F25" s="30">
        <v>-1.8</v>
      </c>
      <c r="G25">
        <v>-1.8</v>
      </c>
      <c r="H25">
        <v>-1.8</v>
      </c>
      <c r="I25">
        <v>-1.8</v>
      </c>
      <c r="J25">
        <v>-1.8</v>
      </c>
      <c r="K25">
        <v>-1.8</v>
      </c>
      <c r="L25">
        <v>-1.8</v>
      </c>
      <c r="M25">
        <v>-1.8</v>
      </c>
      <c r="N25" s="9"/>
    </row>
    <row r="26" spans="1:14">
      <c r="D26">
        <f t="shared" si="1"/>
        <v>0</v>
      </c>
      <c r="F26" s="5"/>
      <c r="N26" s="9"/>
    </row>
    <row r="27" spans="1:14">
      <c r="A27" s="4">
        <v>39237</v>
      </c>
      <c r="B27">
        <v>673.6</v>
      </c>
      <c r="C27">
        <v>-668.2</v>
      </c>
      <c r="D27">
        <f t="shared" si="1"/>
        <v>5.3999999999999773</v>
      </c>
      <c r="E27">
        <f>D27</f>
        <v>5.3999999999999773</v>
      </c>
      <c r="F27" s="5">
        <f>D27*2</f>
        <v>10.799999999999955</v>
      </c>
      <c r="G27">
        <f>D27*3</f>
        <v>16.199999999999932</v>
      </c>
      <c r="H27">
        <f>D27*4</f>
        <v>21.599999999999909</v>
      </c>
      <c r="I27">
        <f>D27*5</f>
        <v>26.999999999999886</v>
      </c>
      <c r="J27">
        <v>24</v>
      </c>
      <c r="K27">
        <v>24</v>
      </c>
      <c r="L27">
        <v>24</v>
      </c>
      <c r="M27">
        <v>24</v>
      </c>
      <c r="N27" s="10">
        <f>SUM(F27:F33)</f>
        <v>-8.7000000000000455</v>
      </c>
    </row>
    <row r="28" spans="1:14">
      <c r="A28" s="4">
        <v>39244</v>
      </c>
      <c r="B28">
        <v>654.70000000000005</v>
      </c>
      <c r="C28">
        <v>-648.4</v>
      </c>
      <c r="D28">
        <f t="shared" si="1"/>
        <v>6.3000000000000682</v>
      </c>
      <c r="E28">
        <v>-6.3</v>
      </c>
      <c r="F28" s="30">
        <v>-6.3</v>
      </c>
      <c r="G28">
        <v>-6.3</v>
      </c>
      <c r="H28">
        <v>-6.3</v>
      </c>
      <c r="I28">
        <v>-6.3</v>
      </c>
      <c r="J28">
        <v>-6.3</v>
      </c>
      <c r="K28">
        <v>-6.3</v>
      </c>
      <c r="L28">
        <v>-6.3</v>
      </c>
      <c r="M28">
        <v>-6.3</v>
      </c>
      <c r="N28" s="9"/>
    </row>
    <row r="29" spans="1:14">
      <c r="A29" s="4">
        <v>39244</v>
      </c>
      <c r="B29">
        <v>654.70000000000005</v>
      </c>
      <c r="C29">
        <v>-648.4</v>
      </c>
      <c r="D29">
        <f t="shared" si="1"/>
        <v>6.3000000000000682</v>
      </c>
      <c r="E29">
        <v>6.3</v>
      </c>
      <c r="F29" s="30">
        <v>-6.3</v>
      </c>
      <c r="G29">
        <v>-6.3</v>
      </c>
      <c r="H29">
        <v>-6.3</v>
      </c>
      <c r="I29">
        <v>-6.3</v>
      </c>
      <c r="J29">
        <v>-6.3</v>
      </c>
      <c r="K29">
        <v>-6.3</v>
      </c>
      <c r="L29">
        <v>-6.3</v>
      </c>
      <c r="M29">
        <v>-6.3</v>
      </c>
      <c r="N29" s="9"/>
    </row>
    <row r="30" spans="1:14">
      <c r="A30" s="4">
        <v>39251</v>
      </c>
      <c r="B30">
        <v>658.8</v>
      </c>
      <c r="C30">
        <v>-654.29999999999995</v>
      </c>
      <c r="D30">
        <f t="shared" si="1"/>
        <v>4.5</v>
      </c>
      <c r="E30">
        <v>-4.5</v>
      </c>
      <c r="F30" s="30">
        <v>-4.5</v>
      </c>
      <c r="G30">
        <v>-4.5</v>
      </c>
      <c r="H30">
        <v>-4.5</v>
      </c>
      <c r="I30">
        <v>-4.5</v>
      </c>
      <c r="J30">
        <v>-4.5</v>
      </c>
      <c r="K30">
        <v>-4.5</v>
      </c>
      <c r="L30">
        <v>-4.5</v>
      </c>
      <c r="M30">
        <v>-4.5</v>
      </c>
      <c r="N30" s="9"/>
    </row>
    <row r="31" spans="1:14">
      <c r="A31" s="4">
        <v>39251</v>
      </c>
      <c r="B31">
        <v>658.8</v>
      </c>
      <c r="C31">
        <v>-654.29999999999995</v>
      </c>
      <c r="D31">
        <f t="shared" si="1"/>
        <v>4.5</v>
      </c>
      <c r="E31">
        <v>4.5</v>
      </c>
      <c r="F31" s="5">
        <v>9</v>
      </c>
      <c r="G31">
        <v>13.5</v>
      </c>
      <c r="H31">
        <v>-4.5</v>
      </c>
      <c r="I31">
        <v>-4.5</v>
      </c>
      <c r="J31">
        <v>-4.5</v>
      </c>
      <c r="K31">
        <v>-4.5</v>
      </c>
      <c r="L31">
        <v>-4.5</v>
      </c>
      <c r="M31">
        <v>-4.5</v>
      </c>
      <c r="N31" s="9"/>
    </row>
    <row r="32" spans="1:14">
      <c r="A32" s="4">
        <v>39258</v>
      </c>
      <c r="B32">
        <v>654.20000000000005</v>
      </c>
      <c r="C32">
        <v>-648.5</v>
      </c>
      <c r="D32">
        <f t="shared" si="1"/>
        <v>5.7000000000000455</v>
      </c>
      <c r="E32">
        <v>5.7</v>
      </c>
      <c r="F32" s="30">
        <v>-5.7</v>
      </c>
      <c r="G32">
        <v>-5.7</v>
      </c>
      <c r="H32">
        <v>-5.7</v>
      </c>
      <c r="I32">
        <v>-5.7</v>
      </c>
      <c r="J32">
        <v>-5.7</v>
      </c>
      <c r="K32">
        <v>-5.7</v>
      </c>
      <c r="L32">
        <v>-5.7</v>
      </c>
      <c r="M32">
        <v>-5.7</v>
      </c>
      <c r="N32" s="9"/>
    </row>
    <row r="33" spans="1:16">
      <c r="A33" s="4">
        <v>39258</v>
      </c>
      <c r="B33">
        <v>654.20000000000005</v>
      </c>
      <c r="C33">
        <v>-648.5</v>
      </c>
      <c r="D33">
        <f t="shared" si="1"/>
        <v>5.7000000000000455</v>
      </c>
      <c r="E33">
        <v>-5.7</v>
      </c>
      <c r="F33" s="30">
        <v>-5.7</v>
      </c>
      <c r="G33">
        <v>-5.7</v>
      </c>
      <c r="H33">
        <v>-5.7</v>
      </c>
      <c r="I33">
        <v>-5.7</v>
      </c>
      <c r="J33">
        <v>-5.7</v>
      </c>
      <c r="K33">
        <v>-5.7</v>
      </c>
      <c r="L33">
        <v>-5.7</v>
      </c>
      <c r="M33">
        <v>-5.7</v>
      </c>
      <c r="N33" s="9"/>
    </row>
    <row r="34" spans="1:16">
      <c r="D34">
        <f t="shared" si="1"/>
        <v>0</v>
      </c>
      <c r="F34" s="30"/>
      <c r="N34" s="9"/>
    </row>
    <row r="35" spans="1:16">
      <c r="A35" s="4">
        <v>39265</v>
      </c>
      <c r="B35">
        <v>658.3</v>
      </c>
      <c r="C35">
        <v>-648.29999999999995</v>
      </c>
      <c r="D35">
        <f t="shared" si="1"/>
        <v>10</v>
      </c>
      <c r="E35">
        <v>-10</v>
      </c>
      <c r="F35" s="30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 s="7">
        <f>SUM(F35:F43)</f>
        <v>27.700000000000134</v>
      </c>
    </row>
    <row r="36" spans="1:16">
      <c r="A36" s="4">
        <v>39265</v>
      </c>
      <c r="B36">
        <v>658.3</v>
      </c>
      <c r="C36">
        <v>-648.29999999999995</v>
      </c>
      <c r="D36">
        <f t="shared" si="1"/>
        <v>10</v>
      </c>
      <c r="E36">
        <v>10</v>
      </c>
      <c r="F36" s="5">
        <v>20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 s="9"/>
    </row>
    <row r="37" spans="1:16">
      <c r="A37" s="4">
        <v>39272</v>
      </c>
      <c r="B37">
        <v>662.9</v>
      </c>
      <c r="C37">
        <v>-653.29999999999995</v>
      </c>
      <c r="D37">
        <f t="shared" si="1"/>
        <v>9.6000000000000227</v>
      </c>
      <c r="E37">
        <v>9.6</v>
      </c>
      <c r="F37" s="5">
        <f>D37*2</f>
        <v>19.200000000000045</v>
      </c>
      <c r="G37">
        <v>9.6</v>
      </c>
      <c r="H37">
        <v>9.6</v>
      </c>
      <c r="I37">
        <v>9.6</v>
      </c>
      <c r="J37">
        <v>9.6</v>
      </c>
      <c r="K37">
        <v>9.6</v>
      </c>
      <c r="L37">
        <v>9.6</v>
      </c>
      <c r="M37">
        <v>9.6</v>
      </c>
      <c r="N37" s="9"/>
    </row>
    <row r="38" spans="1:16">
      <c r="A38" s="4">
        <v>39279</v>
      </c>
      <c r="B38">
        <v>668.4</v>
      </c>
      <c r="C38">
        <v>-663.2</v>
      </c>
      <c r="D38">
        <f t="shared" si="1"/>
        <v>5.1999999999999318</v>
      </c>
      <c r="E38">
        <v>5.2</v>
      </c>
      <c r="F38" s="5">
        <v>10.4</v>
      </c>
      <c r="G38">
        <v>15.6</v>
      </c>
      <c r="H38">
        <v>-5.2</v>
      </c>
      <c r="I38">
        <v>-5.2</v>
      </c>
      <c r="J38">
        <v>-5.2</v>
      </c>
      <c r="K38">
        <v>-5.2</v>
      </c>
      <c r="L38">
        <v>-5.2</v>
      </c>
      <c r="M38">
        <v>-5.2</v>
      </c>
      <c r="N38" s="9"/>
    </row>
    <row r="39" spans="1:16">
      <c r="A39" s="4">
        <v>39279</v>
      </c>
      <c r="B39">
        <v>668.4</v>
      </c>
      <c r="C39">
        <v>-663.2</v>
      </c>
      <c r="D39">
        <f t="shared" si="1"/>
        <v>5.1999999999999318</v>
      </c>
      <c r="E39">
        <v>5.2</v>
      </c>
      <c r="F39" s="30">
        <v>-5.2</v>
      </c>
      <c r="G39">
        <v>-5.2</v>
      </c>
      <c r="H39">
        <v>-5.2</v>
      </c>
      <c r="I39">
        <v>-5.2</v>
      </c>
      <c r="J39">
        <v>-5.2</v>
      </c>
      <c r="K39">
        <v>-5.2</v>
      </c>
      <c r="L39">
        <v>-5.2</v>
      </c>
      <c r="M39">
        <v>-5.2</v>
      </c>
      <c r="N39" s="9"/>
    </row>
    <row r="40" spans="1:16">
      <c r="A40" s="4">
        <v>39286</v>
      </c>
      <c r="B40">
        <v>684.5</v>
      </c>
      <c r="C40">
        <v>-679.8</v>
      </c>
      <c r="D40">
        <f t="shared" si="1"/>
        <v>4.7000000000000455</v>
      </c>
      <c r="E40">
        <v>-4.7</v>
      </c>
      <c r="F40" s="30">
        <v>-4.7</v>
      </c>
      <c r="G40">
        <v>-4.7</v>
      </c>
      <c r="H40">
        <v>-4.7</v>
      </c>
      <c r="I40">
        <v>-4.7</v>
      </c>
      <c r="J40">
        <v>-4.7</v>
      </c>
      <c r="K40">
        <v>-4.7</v>
      </c>
      <c r="L40">
        <v>-4.7</v>
      </c>
      <c r="M40">
        <v>-4.7</v>
      </c>
      <c r="N40" s="9"/>
    </row>
    <row r="41" spans="1:16">
      <c r="A41" s="4">
        <v>39286</v>
      </c>
      <c r="B41">
        <v>684.5</v>
      </c>
      <c r="C41">
        <v>-679.8</v>
      </c>
      <c r="D41">
        <f t="shared" si="1"/>
        <v>4.7000000000000455</v>
      </c>
      <c r="E41">
        <v>4.7</v>
      </c>
      <c r="F41" s="5">
        <f>D41*2</f>
        <v>9.4000000000000909</v>
      </c>
      <c r="G41">
        <f>D41*3</f>
        <v>14.100000000000136</v>
      </c>
      <c r="H41">
        <f>D41*4</f>
        <v>18.800000000000182</v>
      </c>
      <c r="I41">
        <f>D41*5</f>
        <v>23.500000000000227</v>
      </c>
      <c r="J41">
        <f>D41*6</f>
        <v>28.200000000000273</v>
      </c>
      <c r="K41">
        <f>D41*7</f>
        <v>32.900000000000318</v>
      </c>
      <c r="L41">
        <f>D41*8</f>
        <v>37.600000000000364</v>
      </c>
      <c r="M41">
        <f>D41*5</f>
        <v>23.500000000000227</v>
      </c>
      <c r="N41" s="9"/>
    </row>
    <row r="42" spans="1:16">
      <c r="A42" s="4">
        <v>39293</v>
      </c>
      <c r="B42">
        <v>665.3</v>
      </c>
      <c r="C42">
        <v>-659.6</v>
      </c>
      <c r="D42">
        <f t="shared" si="1"/>
        <v>5.6999999999999318</v>
      </c>
      <c r="E42">
        <v>5.7</v>
      </c>
      <c r="F42" s="30">
        <v>-5.7</v>
      </c>
      <c r="G42">
        <v>-5.7</v>
      </c>
      <c r="H42">
        <v>-5.7</v>
      </c>
      <c r="I42">
        <v>-5.7</v>
      </c>
      <c r="J42">
        <v>-5.7</v>
      </c>
      <c r="K42">
        <v>-5.7</v>
      </c>
      <c r="L42">
        <v>-5.7</v>
      </c>
      <c r="M42">
        <v>-5.7</v>
      </c>
      <c r="N42" s="9"/>
    </row>
    <row r="43" spans="1:16">
      <c r="A43" s="4">
        <v>39293</v>
      </c>
      <c r="B43">
        <v>665.3</v>
      </c>
      <c r="C43">
        <v>-659.6</v>
      </c>
      <c r="D43">
        <f t="shared" si="1"/>
        <v>5.6999999999999318</v>
      </c>
      <c r="E43">
        <v>-5.7</v>
      </c>
      <c r="F43" s="30">
        <v>-5.7</v>
      </c>
      <c r="G43">
        <v>-5.7</v>
      </c>
      <c r="H43">
        <v>-5.7</v>
      </c>
      <c r="I43">
        <v>-5.7</v>
      </c>
      <c r="J43">
        <v>-5.7</v>
      </c>
      <c r="K43">
        <v>-5.7</v>
      </c>
      <c r="L43">
        <v>-5.7</v>
      </c>
      <c r="M43">
        <v>-5.7</v>
      </c>
      <c r="N43" s="9"/>
    </row>
    <row r="44" spans="1:16" ht="18">
      <c r="D44">
        <f t="shared" si="1"/>
        <v>0</v>
      </c>
      <c r="N44" s="9"/>
      <c r="O44" s="31" t="s">
        <v>23</v>
      </c>
      <c r="P44" s="32" t="s">
        <v>25</v>
      </c>
    </row>
    <row r="45" spans="1:16" ht="18">
      <c r="A45" s="4">
        <v>39300</v>
      </c>
      <c r="B45">
        <v>674.8</v>
      </c>
      <c r="C45">
        <v>-668.7</v>
      </c>
      <c r="D45">
        <f t="shared" si="1"/>
        <v>6.0999999999999091</v>
      </c>
      <c r="E45">
        <v>-6.1</v>
      </c>
      <c r="F45">
        <v>-6.1</v>
      </c>
      <c r="G45">
        <v>-6.1</v>
      </c>
      <c r="H45">
        <v>-6.1</v>
      </c>
      <c r="I45">
        <v>-6.1</v>
      </c>
      <c r="J45">
        <v>-6.1</v>
      </c>
      <c r="K45">
        <v>-6.1</v>
      </c>
      <c r="L45">
        <v>-6.1</v>
      </c>
      <c r="M45" s="30">
        <v>-6.1</v>
      </c>
      <c r="N45" s="7">
        <f>SUM(M45:M51)</f>
        <v>84.800000000000836</v>
      </c>
      <c r="O45" s="31">
        <f>SUM(N45:N53)*100</f>
        <v>15890.00000000002</v>
      </c>
      <c r="P45" s="32"/>
    </row>
    <row r="46" spans="1:16">
      <c r="A46" s="4">
        <v>39300</v>
      </c>
      <c r="B46">
        <v>674.8</v>
      </c>
      <c r="C46">
        <v>-668.7</v>
      </c>
      <c r="D46">
        <f t="shared" si="1"/>
        <v>6.0999999999999091</v>
      </c>
      <c r="E46">
        <v>-6.1</v>
      </c>
      <c r="F46">
        <v>-6.1</v>
      </c>
      <c r="G46">
        <v>-6.1</v>
      </c>
      <c r="H46">
        <v>-6.1</v>
      </c>
      <c r="I46">
        <v>-6.1</v>
      </c>
      <c r="J46">
        <v>-6.1</v>
      </c>
      <c r="K46">
        <v>-6.1</v>
      </c>
      <c r="L46">
        <v>-6.1</v>
      </c>
      <c r="M46" s="30">
        <v>-6.1</v>
      </c>
      <c r="N46" s="9"/>
    </row>
    <row r="47" spans="1:16">
      <c r="A47" s="4">
        <v>39307</v>
      </c>
      <c r="B47">
        <v>672.7</v>
      </c>
      <c r="C47">
        <v>-668.1</v>
      </c>
      <c r="D47">
        <f t="shared" si="1"/>
        <v>4.6000000000000227</v>
      </c>
      <c r="E47">
        <f>D47</f>
        <v>4.6000000000000227</v>
      </c>
      <c r="F47">
        <f>D47*2</f>
        <v>9.2000000000000455</v>
      </c>
      <c r="G47">
        <f>D47*3</f>
        <v>13.800000000000068</v>
      </c>
      <c r="H47">
        <f>D47*4</f>
        <v>18.400000000000091</v>
      </c>
      <c r="I47">
        <f>D47*5</f>
        <v>23.000000000000114</v>
      </c>
      <c r="J47">
        <v>-4.5999999999999996</v>
      </c>
      <c r="K47">
        <v>-4.5999999999999996</v>
      </c>
      <c r="L47">
        <v>-4.5999999999999996</v>
      </c>
      <c r="M47" s="30">
        <v>-4.5999999999999996</v>
      </c>
      <c r="N47" s="9"/>
    </row>
    <row r="48" spans="1:16">
      <c r="A48" s="4">
        <v>39307</v>
      </c>
      <c r="B48">
        <v>672.7</v>
      </c>
      <c r="C48">
        <v>-668.1</v>
      </c>
      <c r="D48">
        <f t="shared" si="1"/>
        <v>4.6000000000000227</v>
      </c>
      <c r="E48">
        <f>D48</f>
        <v>4.6000000000000227</v>
      </c>
      <c r="F48">
        <f>D48*2</f>
        <v>9.2000000000000455</v>
      </c>
      <c r="G48">
        <f>D48*3</f>
        <v>13.800000000000068</v>
      </c>
      <c r="H48">
        <f>D48*4</f>
        <v>18.400000000000091</v>
      </c>
      <c r="I48">
        <f>D48*5</f>
        <v>23.000000000000114</v>
      </c>
      <c r="J48">
        <f>D48*6</f>
        <v>27.600000000000136</v>
      </c>
      <c r="K48">
        <f>D48*7</f>
        <v>32.200000000000159</v>
      </c>
      <c r="L48">
        <v>32.200000000000003</v>
      </c>
      <c r="M48" s="5">
        <v>32.200000000000003</v>
      </c>
      <c r="N48" s="9"/>
    </row>
    <row r="49" spans="1:18">
      <c r="A49" s="4">
        <v>39314</v>
      </c>
      <c r="B49">
        <v>660.4</v>
      </c>
      <c r="C49">
        <v>-652.70000000000005</v>
      </c>
      <c r="D49">
        <f t="shared" si="1"/>
        <v>7.6999999999999318</v>
      </c>
      <c r="E49">
        <v>7.7</v>
      </c>
      <c r="F49">
        <f>D49*2</f>
        <v>15.399999999999864</v>
      </c>
      <c r="G49">
        <f>D49*3</f>
        <v>23.099999999999795</v>
      </c>
      <c r="H49">
        <f>D49*4</f>
        <v>30.799999999999727</v>
      </c>
      <c r="I49">
        <f>D49*5</f>
        <v>38.499999999999659</v>
      </c>
      <c r="J49">
        <f>D49*6</f>
        <v>46.199999999999591</v>
      </c>
      <c r="K49">
        <f>D49*7</f>
        <v>53.899999999999523</v>
      </c>
      <c r="L49">
        <v>46.2</v>
      </c>
      <c r="M49" s="5">
        <v>46.2</v>
      </c>
      <c r="N49" s="9"/>
    </row>
    <row r="50" spans="1:18">
      <c r="A50" s="4">
        <v>39321</v>
      </c>
      <c r="B50">
        <v>668.2</v>
      </c>
      <c r="C50">
        <v>-665.3</v>
      </c>
      <c r="D50">
        <f t="shared" si="1"/>
        <v>2.9000000000000909</v>
      </c>
      <c r="E50">
        <v>2.9</v>
      </c>
      <c r="F50">
        <v>-2.9</v>
      </c>
      <c r="G50">
        <v>-2.9</v>
      </c>
      <c r="H50">
        <v>-2.9</v>
      </c>
      <c r="I50">
        <v>-2.9</v>
      </c>
      <c r="J50">
        <v>-2.9</v>
      </c>
      <c r="K50">
        <v>-2.9</v>
      </c>
      <c r="L50">
        <v>-2.9</v>
      </c>
      <c r="M50" s="30">
        <v>-2.9</v>
      </c>
      <c r="N50" s="9"/>
    </row>
    <row r="51" spans="1:18">
      <c r="A51" s="4">
        <v>39321</v>
      </c>
      <c r="B51">
        <v>668.2</v>
      </c>
      <c r="C51">
        <v>-665.3</v>
      </c>
      <c r="D51">
        <f t="shared" si="1"/>
        <v>2.9000000000000909</v>
      </c>
      <c r="E51">
        <f>D51</f>
        <v>2.9000000000000909</v>
      </c>
      <c r="F51">
        <v>5.8</v>
      </c>
      <c r="G51">
        <f>D51*3</f>
        <v>8.7000000000002728</v>
      </c>
      <c r="H51">
        <f>D51*4</f>
        <v>11.600000000000364</v>
      </c>
      <c r="I51">
        <f>D51*5</f>
        <v>14.500000000000455</v>
      </c>
      <c r="J51">
        <f>D51*6</f>
        <v>17.400000000000546</v>
      </c>
      <c r="K51">
        <f>D51*7</f>
        <v>20.300000000000637</v>
      </c>
      <c r="L51">
        <f>D51*8</f>
        <v>23.200000000000728</v>
      </c>
      <c r="M51" s="5">
        <f>D51*9</f>
        <v>26.100000000000819</v>
      </c>
      <c r="N51" s="9"/>
    </row>
    <row r="52" spans="1:18">
      <c r="D52">
        <f t="shared" si="1"/>
        <v>0</v>
      </c>
      <c r="N52" s="9"/>
    </row>
    <row r="53" spans="1:18">
      <c r="A53" s="4">
        <v>39328</v>
      </c>
      <c r="B53">
        <v>673.3</v>
      </c>
      <c r="C53">
        <v>-671.1</v>
      </c>
      <c r="D53">
        <f t="shared" si="1"/>
        <v>2.1999999999999318</v>
      </c>
      <c r="E53">
        <f>D53</f>
        <v>2.1999999999999318</v>
      </c>
      <c r="F53" s="6">
        <v>4.4000000000000004</v>
      </c>
      <c r="G53">
        <v>6.6</v>
      </c>
      <c r="H53">
        <v>8.8000000000000007</v>
      </c>
      <c r="I53">
        <f>D53*5</f>
        <v>10.999999999999659</v>
      </c>
      <c r="J53">
        <f>D53*6</f>
        <v>13.199999999999591</v>
      </c>
      <c r="K53">
        <f>D53*7</f>
        <v>15.399999999999523</v>
      </c>
      <c r="L53">
        <f>D53*8</f>
        <v>17.599999999999454</v>
      </c>
      <c r="M53" s="5">
        <f>D53*9</f>
        <v>19.799999999999386</v>
      </c>
      <c r="N53" s="7">
        <f>SUM(M53:M57)</f>
        <v>74.099999999999369</v>
      </c>
    </row>
    <row r="54" spans="1:18">
      <c r="A54" s="4">
        <v>39335</v>
      </c>
      <c r="B54">
        <v>706.5</v>
      </c>
      <c r="C54">
        <v>-698.7</v>
      </c>
      <c r="D54">
        <f t="shared" si="1"/>
        <v>7.7999999999999545</v>
      </c>
      <c r="E54">
        <f>D54</f>
        <v>7.7999999999999545</v>
      </c>
      <c r="F54" s="6">
        <f>D54*2</f>
        <v>15.599999999999909</v>
      </c>
      <c r="G54">
        <f>D54*3</f>
        <v>23.399999999999864</v>
      </c>
      <c r="H54">
        <f>D54*4</f>
        <v>31.199999999999818</v>
      </c>
      <c r="I54">
        <f>D54*5</f>
        <v>38.999999999999773</v>
      </c>
      <c r="J54">
        <v>34</v>
      </c>
      <c r="K54">
        <v>34</v>
      </c>
      <c r="L54">
        <v>34</v>
      </c>
      <c r="M54" s="5">
        <v>34</v>
      </c>
      <c r="N54" s="9"/>
    </row>
    <row r="55" spans="1:18">
      <c r="A55" s="4">
        <v>39342</v>
      </c>
      <c r="B55">
        <v>719.7</v>
      </c>
      <c r="C55">
        <v>-706</v>
      </c>
      <c r="D55">
        <f t="shared" si="1"/>
        <v>13.700000000000045</v>
      </c>
      <c r="E55">
        <f>D55</f>
        <v>13.700000000000045</v>
      </c>
      <c r="F55" s="6">
        <f>D55*2</f>
        <v>27.400000000000091</v>
      </c>
      <c r="G55">
        <f>D55*3</f>
        <v>41.100000000000136</v>
      </c>
      <c r="H55">
        <v>41.1</v>
      </c>
      <c r="I55">
        <v>41.1</v>
      </c>
      <c r="J55">
        <v>41.1</v>
      </c>
      <c r="K55">
        <v>41.1</v>
      </c>
      <c r="L55">
        <v>41.1</v>
      </c>
      <c r="M55" s="5">
        <v>41.1</v>
      </c>
      <c r="N55" s="9"/>
    </row>
    <row r="56" spans="1:18">
      <c r="A56" s="4">
        <v>39349</v>
      </c>
      <c r="B56">
        <v>735.9</v>
      </c>
      <c r="C56">
        <v>-725.5</v>
      </c>
      <c r="D56">
        <f t="shared" si="1"/>
        <v>10.399999999999977</v>
      </c>
      <c r="E56">
        <v>-10.4</v>
      </c>
      <c r="F56" s="6">
        <v>-10.4</v>
      </c>
      <c r="G56">
        <v>-10.4</v>
      </c>
      <c r="H56">
        <v>-10.4</v>
      </c>
      <c r="I56">
        <v>-10.4</v>
      </c>
      <c r="J56">
        <v>-10.4</v>
      </c>
      <c r="K56">
        <v>-10.4</v>
      </c>
      <c r="L56">
        <v>-10.4</v>
      </c>
      <c r="M56" s="30">
        <v>-10.4</v>
      </c>
      <c r="N56" s="9"/>
    </row>
    <row r="57" spans="1:18" ht="18">
      <c r="A57" s="4">
        <v>39349</v>
      </c>
      <c r="B57">
        <v>735.9</v>
      </c>
      <c r="C57">
        <v>-725.5</v>
      </c>
      <c r="D57">
        <f t="shared" si="1"/>
        <v>10.399999999999977</v>
      </c>
      <c r="E57">
        <v>10.4</v>
      </c>
      <c r="F57" s="6">
        <v>-10.4</v>
      </c>
      <c r="G57">
        <v>-10.4</v>
      </c>
      <c r="H57">
        <v>-10.4</v>
      </c>
      <c r="I57">
        <v>-10.4</v>
      </c>
      <c r="J57">
        <v>-10.4</v>
      </c>
      <c r="K57">
        <v>-10.4</v>
      </c>
      <c r="L57">
        <v>-10.4</v>
      </c>
      <c r="M57" s="30">
        <v>-10.4</v>
      </c>
      <c r="N57" s="9"/>
      <c r="O57" s="17"/>
      <c r="P57" s="18"/>
    </row>
    <row r="58" spans="1:18" ht="18">
      <c r="D58">
        <f t="shared" si="1"/>
        <v>0</v>
      </c>
      <c r="F58" s="5"/>
      <c r="M58" s="36"/>
      <c r="N58" s="17" t="s">
        <v>23</v>
      </c>
      <c r="O58" s="17" t="s">
        <v>12</v>
      </c>
      <c r="P58" s="31" t="s">
        <v>23</v>
      </c>
      <c r="Q58" s="31" t="s">
        <v>12</v>
      </c>
      <c r="R58" s="32" t="s">
        <v>26</v>
      </c>
    </row>
    <row r="59" spans="1:18" ht="18">
      <c r="A59" s="4">
        <v>39356</v>
      </c>
      <c r="B59">
        <v>747.4</v>
      </c>
      <c r="C59">
        <v>-740.8</v>
      </c>
      <c r="D59">
        <f t="shared" si="1"/>
        <v>6.6000000000000227</v>
      </c>
      <c r="E59">
        <v>6.6</v>
      </c>
      <c r="F59" s="5">
        <f>D59*2</f>
        <v>13.200000000000045</v>
      </c>
      <c r="G59">
        <f>D59*3</f>
        <v>19.800000000000068</v>
      </c>
      <c r="H59">
        <v>-6.6</v>
      </c>
      <c r="I59">
        <v>-6.6</v>
      </c>
      <c r="J59">
        <v>-6.6</v>
      </c>
      <c r="K59">
        <v>-6.6</v>
      </c>
      <c r="L59">
        <v>-6.6</v>
      </c>
      <c r="M59" s="30">
        <v>-6.6</v>
      </c>
      <c r="N59" s="7">
        <f>SUM(M59:M67)</f>
        <v>55.3</v>
      </c>
      <c r="O59" s="7">
        <f>SUM(F59:F67)</f>
        <v>52.000000000000135</v>
      </c>
      <c r="P59" s="31">
        <f>SUM(N59:N77)*100</f>
        <v>22600.000000000062</v>
      </c>
      <c r="Q59" s="31">
        <f>SUM(O59:O77)*100</f>
        <v>17840</v>
      </c>
    </row>
    <row r="60" spans="1:18">
      <c r="A60" s="4">
        <v>39356</v>
      </c>
      <c r="B60">
        <v>747.4</v>
      </c>
      <c r="C60">
        <v>-740.8</v>
      </c>
      <c r="D60">
        <f t="shared" si="1"/>
        <v>6.6000000000000227</v>
      </c>
      <c r="E60">
        <v>6.6</v>
      </c>
      <c r="F60" s="5">
        <f>D60*2</f>
        <v>13.200000000000045</v>
      </c>
      <c r="G60">
        <f>D60*3</f>
        <v>19.800000000000068</v>
      </c>
      <c r="H60">
        <f>D60*4</f>
        <v>26.400000000000091</v>
      </c>
      <c r="I60">
        <f>D60*5</f>
        <v>33.000000000000114</v>
      </c>
      <c r="J60">
        <v>37</v>
      </c>
      <c r="K60">
        <v>37</v>
      </c>
      <c r="L60">
        <v>37</v>
      </c>
      <c r="M60" s="5">
        <v>37</v>
      </c>
      <c r="N60" s="9"/>
      <c r="O60" s="7"/>
    </row>
    <row r="61" spans="1:18">
      <c r="A61" s="4">
        <v>39363</v>
      </c>
      <c r="B61">
        <v>741.9</v>
      </c>
      <c r="C61">
        <v>-730.8</v>
      </c>
      <c r="D61">
        <f t="shared" si="1"/>
        <v>11.100000000000023</v>
      </c>
      <c r="E61">
        <v>-11.1</v>
      </c>
      <c r="F61" s="30">
        <v>-11.1</v>
      </c>
      <c r="G61">
        <v>-11.1</v>
      </c>
      <c r="H61">
        <v>-11.1</v>
      </c>
      <c r="I61">
        <v>-11.1</v>
      </c>
      <c r="J61">
        <v>-11.1</v>
      </c>
      <c r="K61">
        <v>-11.1</v>
      </c>
      <c r="L61">
        <v>-11.1</v>
      </c>
      <c r="M61" s="30">
        <v>-11.1</v>
      </c>
      <c r="N61" s="9"/>
      <c r="O61" s="7"/>
    </row>
    <row r="62" spans="1:18">
      <c r="A62" s="4">
        <v>39363</v>
      </c>
      <c r="B62">
        <v>741.9</v>
      </c>
      <c r="C62">
        <v>-730.8</v>
      </c>
      <c r="D62">
        <f t="shared" si="1"/>
        <v>11.100000000000023</v>
      </c>
      <c r="E62">
        <f>D62</f>
        <v>11.100000000000023</v>
      </c>
      <c r="F62" s="5">
        <f>D62*2</f>
        <v>22.200000000000045</v>
      </c>
      <c r="G62">
        <f>D62*3</f>
        <v>33.300000000000068</v>
      </c>
      <c r="H62">
        <f>D62*4</f>
        <v>44.400000000000091</v>
      </c>
      <c r="I62">
        <f>D62*5</f>
        <v>55.500000000000114</v>
      </c>
      <c r="J62">
        <v>60</v>
      </c>
      <c r="K62">
        <v>60</v>
      </c>
      <c r="L62">
        <v>60</v>
      </c>
      <c r="M62" s="5">
        <v>60</v>
      </c>
      <c r="N62" s="9"/>
      <c r="O62" s="7"/>
    </row>
    <row r="63" spans="1:18">
      <c r="A63" s="4">
        <v>39370</v>
      </c>
      <c r="B63">
        <v>759.8</v>
      </c>
      <c r="C63">
        <v>-747.3</v>
      </c>
      <c r="D63">
        <f t="shared" si="1"/>
        <v>12.5</v>
      </c>
      <c r="E63">
        <v>-12.5</v>
      </c>
      <c r="F63" s="30">
        <v>-12.5</v>
      </c>
      <c r="G63">
        <v>-12.5</v>
      </c>
      <c r="H63">
        <v>-12.5</v>
      </c>
      <c r="I63">
        <v>-12.5</v>
      </c>
      <c r="J63">
        <v>-12.5</v>
      </c>
      <c r="K63">
        <v>-12.5</v>
      </c>
      <c r="L63">
        <v>-12.5</v>
      </c>
      <c r="M63" s="30">
        <v>-12.5</v>
      </c>
      <c r="N63" s="9"/>
      <c r="O63" s="7"/>
    </row>
    <row r="64" spans="1:18">
      <c r="A64" s="4">
        <v>39370</v>
      </c>
      <c r="B64">
        <v>759.8</v>
      </c>
      <c r="C64">
        <v>-747.3</v>
      </c>
      <c r="D64">
        <f t="shared" si="1"/>
        <v>12.5</v>
      </c>
      <c r="E64">
        <v>-12.5</v>
      </c>
      <c r="F64" s="30">
        <v>-12.5</v>
      </c>
      <c r="G64">
        <v>-12.5</v>
      </c>
      <c r="H64">
        <v>-12.5</v>
      </c>
      <c r="I64">
        <v>-12.5</v>
      </c>
      <c r="J64">
        <v>-12.5</v>
      </c>
      <c r="K64">
        <v>-12.5</v>
      </c>
      <c r="L64">
        <v>-12.5</v>
      </c>
      <c r="M64" s="30">
        <v>-12.5</v>
      </c>
      <c r="N64" s="9"/>
      <c r="O64" s="7"/>
    </row>
    <row r="65" spans="1:15">
      <c r="A65" s="4">
        <v>39377</v>
      </c>
      <c r="B65">
        <v>768.2</v>
      </c>
      <c r="C65">
        <v>-745</v>
      </c>
      <c r="D65">
        <f t="shared" si="1"/>
        <v>23.200000000000045</v>
      </c>
      <c r="E65">
        <v>15</v>
      </c>
      <c r="F65" s="5">
        <v>30</v>
      </c>
      <c r="G65">
        <v>45</v>
      </c>
      <c r="H65">
        <v>60</v>
      </c>
      <c r="I65">
        <v>75</v>
      </c>
      <c r="J65">
        <v>20</v>
      </c>
      <c r="K65">
        <v>20</v>
      </c>
      <c r="L65">
        <v>20</v>
      </c>
      <c r="M65" s="5">
        <v>20</v>
      </c>
      <c r="N65" s="9"/>
      <c r="O65" s="7"/>
    </row>
    <row r="66" spans="1:15">
      <c r="A66" s="4">
        <v>39384</v>
      </c>
      <c r="B66">
        <v>793.9</v>
      </c>
      <c r="C66">
        <v>-784.4</v>
      </c>
      <c r="D66">
        <f t="shared" si="1"/>
        <v>9.5</v>
      </c>
      <c r="E66">
        <v>-9.5</v>
      </c>
      <c r="F66" s="30">
        <v>-9.5</v>
      </c>
      <c r="G66">
        <v>-9.5</v>
      </c>
      <c r="H66">
        <v>-9.5</v>
      </c>
      <c r="I66">
        <v>-9.5</v>
      </c>
      <c r="J66">
        <v>-9.5</v>
      </c>
      <c r="K66">
        <v>-9.5</v>
      </c>
      <c r="L66">
        <v>-9.5</v>
      </c>
      <c r="M66" s="30">
        <v>-9.5</v>
      </c>
      <c r="N66" s="9"/>
      <c r="O66" s="7"/>
    </row>
    <row r="67" spans="1:15">
      <c r="A67" s="4">
        <v>39384</v>
      </c>
      <c r="B67">
        <v>793.9</v>
      </c>
      <c r="C67">
        <v>-784.4</v>
      </c>
      <c r="D67">
        <f t="shared" si="1"/>
        <v>9.5</v>
      </c>
      <c r="E67">
        <f>D67</f>
        <v>9.5</v>
      </c>
      <c r="F67" s="5">
        <f>D67*2</f>
        <v>19</v>
      </c>
      <c r="G67">
        <f>D67*3</f>
        <v>28.5</v>
      </c>
      <c r="H67">
        <f>D67*4</f>
        <v>38</v>
      </c>
      <c r="I67">
        <f>D67*5</f>
        <v>47.5</v>
      </c>
      <c r="J67">
        <v>-9.5</v>
      </c>
      <c r="K67">
        <v>-9.5</v>
      </c>
      <c r="L67">
        <v>-9.5</v>
      </c>
      <c r="M67" s="30">
        <v>-9.5</v>
      </c>
      <c r="N67" s="9"/>
      <c r="O67" s="7"/>
    </row>
    <row r="68" spans="1:15">
      <c r="D68">
        <f t="shared" si="1"/>
        <v>0</v>
      </c>
      <c r="F68" s="5"/>
      <c r="M68" s="36"/>
      <c r="N68" s="9"/>
      <c r="O68" s="7"/>
    </row>
    <row r="69" spans="1:15">
      <c r="A69" s="4">
        <v>39391</v>
      </c>
      <c r="B69">
        <v>811.3</v>
      </c>
      <c r="C69">
        <v>-800.6</v>
      </c>
      <c r="D69">
        <f t="shared" ref="D69:D82" si="2">SUM(B69:C69)</f>
        <v>10.699999999999932</v>
      </c>
      <c r="E69">
        <v>10.7</v>
      </c>
      <c r="F69" s="5">
        <f>D69*2</f>
        <v>21.399999999999864</v>
      </c>
      <c r="G69">
        <f>D69*3</f>
        <v>32.099999999999795</v>
      </c>
      <c r="H69">
        <v>-10.7</v>
      </c>
      <c r="I69">
        <v>-10.7</v>
      </c>
      <c r="J69">
        <v>-10.7</v>
      </c>
      <c r="K69">
        <v>-10.7</v>
      </c>
      <c r="L69">
        <v>-10.7</v>
      </c>
      <c r="M69" s="30">
        <v>-10.7</v>
      </c>
      <c r="N69" s="10">
        <f>SUM(M69:M75)</f>
        <v>-72.400000000000006</v>
      </c>
      <c r="O69" s="7">
        <f>SUM(F69:F75)</f>
        <v>57.799999999999727</v>
      </c>
    </row>
    <row r="70" spans="1:15">
      <c r="A70" s="4">
        <v>39391</v>
      </c>
      <c r="B70">
        <v>811.3</v>
      </c>
      <c r="C70">
        <v>-800.6</v>
      </c>
      <c r="D70">
        <f t="shared" si="2"/>
        <v>10.699999999999932</v>
      </c>
      <c r="E70">
        <v>10.7</v>
      </c>
      <c r="F70" s="5">
        <f>D70*2</f>
        <v>21.399999999999864</v>
      </c>
      <c r="G70">
        <v>-10.7</v>
      </c>
      <c r="H70">
        <v>-10.7</v>
      </c>
      <c r="I70">
        <v>-10.7</v>
      </c>
      <c r="J70">
        <v>-10.7</v>
      </c>
      <c r="K70">
        <v>-10.7</v>
      </c>
      <c r="L70">
        <v>-10.7</v>
      </c>
      <c r="M70" s="30">
        <v>-10.7</v>
      </c>
      <c r="N70" s="9"/>
      <c r="O70" s="7"/>
    </row>
    <row r="71" spans="1:15">
      <c r="A71" s="4">
        <v>39398</v>
      </c>
      <c r="B71">
        <v>831.2</v>
      </c>
      <c r="C71">
        <v>-791.2</v>
      </c>
      <c r="D71">
        <f t="shared" si="2"/>
        <v>40</v>
      </c>
      <c r="E71">
        <v>15</v>
      </c>
      <c r="F71" s="30">
        <v>-15</v>
      </c>
      <c r="G71">
        <v>-15</v>
      </c>
      <c r="H71">
        <v>-15</v>
      </c>
      <c r="I71">
        <v>-15</v>
      </c>
      <c r="J71">
        <v>-15</v>
      </c>
      <c r="K71">
        <v>-15</v>
      </c>
      <c r="L71">
        <v>-15</v>
      </c>
      <c r="M71" s="30">
        <v>-15</v>
      </c>
      <c r="N71" s="9"/>
      <c r="O71" s="7"/>
    </row>
    <row r="72" spans="1:15">
      <c r="A72" s="4">
        <v>39398</v>
      </c>
      <c r="B72">
        <v>831.2</v>
      </c>
      <c r="C72">
        <v>-791.2</v>
      </c>
      <c r="D72">
        <f t="shared" si="2"/>
        <v>40</v>
      </c>
      <c r="E72">
        <v>-15</v>
      </c>
      <c r="F72" s="30">
        <v>-15</v>
      </c>
      <c r="G72">
        <v>-15</v>
      </c>
      <c r="H72">
        <v>-15</v>
      </c>
      <c r="I72">
        <v>-15</v>
      </c>
      <c r="J72">
        <v>-15</v>
      </c>
      <c r="K72">
        <v>-15</v>
      </c>
      <c r="L72">
        <v>-15</v>
      </c>
      <c r="M72" s="30">
        <v>-15</v>
      </c>
      <c r="N72" s="9"/>
      <c r="O72" s="7"/>
    </row>
    <row r="73" spans="1:15">
      <c r="A73" s="4">
        <v>39405</v>
      </c>
      <c r="B73">
        <v>793.8</v>
      </c>
      <c r="C73">
        <v>-774.7</v>
      </c>
      <c r="D73">
        <f t="shared" si="2"/>
        <v>19.099999999999909</v>
      </c>
      <c r="E73">
        <v>15</v>
      </c>
      <c r="F73" s="5">
        <v>30</v>
      </c>
      <c r="G73">
        <v>-15</v>
      </c>
      <c r="H73">
        <v>-15</v>
      </c>
      <c r="I73">
        <v>-15</v>
      </c>
      <c r="J73">
        <v>-15</v>
      </c>
      <c r="K73">
        <v>-15</v>
      </c>
      <c r="L73">
        <v>-15</v>
      </c>
      <c r="M73" s="30">
        <v>-15</v>
      </c>
      <c r="N73" s="9"/>
      <c r="O73" s="7"/>
    </row>
    <row r="74" spans="1:15">
      <c r="A74" s="4">
        <v>39405</v>
      </c>
      <c r="B74">
        <v>793.8</v>
      </c>
      <c r="C74">
        <v>-774.7</v>
      </c>
      <c r="D74">
        <f t="shared" si="2"/>
        <v>19.099999999999909</v>
      </c>
      <c r="E74">
        <v>-15</v>
      </c>
      <c r="F74" s="30">
        <v>-15</v>
      </c>
      <c r="G74">
        <v>-15</v>
      </c>
      <c r="H74">
        <v>-15</v>
      </c>
      <c r="I74">
        <v>-15</v>
      </c>
      <c r="J74">
        <v>-15</v>
      </c>
      <c r="K74">
        <v>-15</v>
      </c>
      <c r="L74">
        <v>-15</v>
      </c>
      <c r="M74" s="30">
        <v>-15</v>
      </c>
      <c r="N74" s="9"/>
      <c r="O74" s="7"/>
    </row>
    <row r="75" spans="1:15">
      <c r="A75" s="4">
        <v>39412</v>
      </c>
      <c r="B75">
        <v>836.6</v>
      </c>
      <c r="C75">
        <v>-820.7</v>
      </c>
      <c r="D75">
        <f t="shared" si="2"/>
        <v>15.899999999999977</v>
      </c>
      <c r="E75">
        <v>15</v>
      </c>
      <c r="F75" s="5">
        <v>30</v>
      </c>
      <c r="G75">
        <v>9</v>
      </c>
      <c r="H75">
        <v>9</v>
      </c>
      <c r="I75">
        <v>9</v>
      </c>
      <c r="J75">
        <v>9</v>
      </c>
      <c r="K75">
        <v>9</v>
      </c>
      <c r="L75">
        <v>9</v>
      </c>
      <c r="M75" s="5">
        <v>9</v>
      </c>
      <c r="N75" s="9"/>
      <c r="O75" s="7"/>
    </row>
    <row r="76" spans="1:15">
      <c r="D76">
        <f t="shared" si="2"/>
        <v>0</v>
      </c>
      <c r="F76" s="5"/>
      <c r="N76" s="9"/>
      <c r="O76" s="7"/>
    </row>
    <row r="77" spans="1:15">
      <c r="A77" s="4">
        <v>39419</v>
      </c>
      <c r="B77">
        <v>794.5</v>
      </c>
      <c r="C77">
        <v>-776.8</v>
      </c>
      <c r="D77">
        <f t="shared" si="2"/>
        <v>17.700000000000045</v>
      </c>
      <c r="E77">
        <v>15</v>
      </c>
      <c r="F77" s="5">
        <v>30</v>
      </c>
      <c r="G77">
        <v>45</v>
      </c>
      <c r="H77">
        <v>45</v>
      </c>
      <c r="I77">
        <v>45</v>
      </c>
      <c r="J77">
        <v>45</v>
      </c>
      <c r="K77">
        <v>45</v>
      </c>
      <c r="L77">
        <v>45</v>
      </c>
      <c r="M77" s="5">
        <v>45</v>
      </c>
      <c r="N77" s="7">
        <f>SUM(M77:M82)</f>
        <v>243.10000000000062</v>
      </c>
      <c r="O77" s="7">
        <f>SUM(F77:F82)</f>
        <v>68.600000000000136</v>
      </c>
    </row>
    <row r="78" spans="1:15">
      <c r="A78" s="4">
        <v>39426</v>
      </c>
      <c r="B78">
        <v>811.8</v>
      </c>
      <c r="C78">
        <v>-793.9</v>
      </c>
      <c r="D78">
        <f t="shared" si="2"/>
        <v>17.899999999999977</v>
      </c>
      <c r="E78">
        <v>-15</v>
      </c>
      <c r="F78" s="30">
        <v>-15</v>
      </c>
      <c r="G78">
        <v>-15</v>
      </c>
      <c r="H78">
        <v>-15</v>
      </c>
      <c r="I78">
        <v>-15</v>
      </c>
      <c r="J78">
        <v>-15</v>
      </c>
      <c r="K78">
        <v>-15</v>
      </c>
      <c r="L78">
        <v>-15</v>
      </c>
      <c r="M78" s="30">
        <v>-15</v>
      </c>
      <c r="N78" s="9"/>
      <c r="O78" s="7"/>
    </row>
    <row r="79" spans="1:15">
      <c r="A79" s="4">
        <v>39426</v>
      </c>
      <c r="B79">
        <v>811.8</v>
      </c>
      <c r="C79">
        <v>-793.9</v>
      </c>
      <c r="D79">
        <f t="shared" si="2"/>
        <v>17.899999999999977</v>
      </c>
      <c r="E79">
        <v>-15</v>
      </c>
      <c r="F79" s="30">
        <v>-15</v>
      </c>
      <c r="G79">
        <v>-15</v>
      </c>
      <c r="H79">
        <v>-15</v>
      </c>
      <c r="I79">
        <v>-15</v>
      </c>
      <c r="J79">
        <v>-15</v>
      </c>
      <c r="K79">
        <v>-15</v>
      </c>
      <c r="L79">
        <v>-15</v>
      </c>
      <c r="M79" s="30">
        <v>-15</v>
      </c>
      <c r="N79" s="9"/>
      <c r="O79" s="9"/>
    </row>
    <row r="80" spans="1:15">
      <c r="A80" s="4">
        <v>39433</v>
      </c>
      <c r="B80">
        <v>798.5</v>
      </c>
      <c r="C80">
        <v>-784.8</v>
      </c>
      <c r="D80">
        <f t="shared" si="2"/>
        <v>13.700000000000045</v>
      </c>
      <c r="E80">
        <f>D80</f>
        <v>13.700000000000045</v>
      </c>
      <c r="F80" s="5">
        <f>D80*2</f>
        <v>27.400000000000091</v>
      </c>
      <c r="G80">
        <f>D80*3</f>
        <v>41.100000000000136</v>
      </c>
      <c r="H80">
        <f>D80*4</f>
        <v>54.800000000000182</v>
      </c>
      <c r="I80">
        <f>D80*5</f>
        <v>68.500000000000227</v>
      </c>
      <c r="J80">
        <f>D80*6</f>
        <v>82.200000000000273</v>
      </c>
      <c r="K80">
        <f>D80*7</f>
        <v>95.900000000000318</v>
      </c>
      <c r="L80">
        <v>95.9</v>
      </c>
      <c r="M80" s="5">
        <v>95.9</v>
      </c>
      <c r="N80" s="9"/>
      <c r="O80" s="9"/>
    </row>
    <row r="81" spans="1:15">
      <c r="A81" s="4">
        <v>39440</v>
      </c>
      <c r="B81">
        <v>815.2</v>
      </c>
      <c r="C81">
        <v>-807.9</v>
      </c>
      <c r="D81">
        <f t="shared" si="2"/>
        <v>7.3000000000000682</v>
      </c>
      <c r="E81">
        <f>D81</f>
        <v>7.3000000000000682</v>
      </c>
      <c r="F81" s="5">
        <f>D81*2</f>
        <v>14.600000000000136</v>
      </c>
      <c r="G81">
        <f>D81*3</f>
        <v>21.900000000000205</v>
      </c>
      <c r="H81">
        <f>D81*4</f>
        <v>29.200000000000273</v>
      </c>
      <c r="I81">
        <f>D81*5</f>
        <v>36.500000000000341</v>
      </c>
      <c r="J81">
        <f>D81*6</f>
        <v>43.800000000000409</v>
      </c>
      <c r="K81">
        <f>D81*7</f>
        <v>51.100000000000477</v>
      </c>
      <c r="L81">
        <f>D81*8</f>
        <v>58.400000000000546</v>
      </c>
      <c r="M81" s="5">
        <f>D81*9</f>
        <v>65.700000000000614</v>
      </c>
      <c r="N81" s="9"/>
      <c r="O81" s="9"/>
    </row>
    <row r="82" spans="1:15">
      <c r="A82" s="4">
        <v>39447</v>
      </c>
      <c r="B82">
        <v>841.8</v>
      </c>
      <c r="C82">
        <v>-828.5</v>
      </c>
      <c r="D82">
        <f t="shared" si="2"/>
        <v>13.299999999999955</v>
      </c>
      <c r="E82">
        <f>D82</f>
        <v>13.299999999999955</v>
      </c>
      <c r="F82" s="5">
        <f>D82*2</f>
        <v>26.599999999999909</v>
      </c>
      <c r="G82">
        <f>D82*3</f>
        <v>39.899999999999864</v>
      </c>
      <c r="H82">
        <f>D82*4</f>
        <v>53.199999999999818</v>
      </c>
      <c r="I82">
        <f>D82*5</f>
        <v>66.499999999999773</v>
      </c>
      <c r="J82">
        <f>D82*6</f>
        <v>79.799999999999727</v>
      </c>
      <c r="K82">
        <v>66.5</v>
      </c>
      <c r="L82">
        <v>66.5</v>
      </c>
      <c r="M82" s="5">
        <v>66.5</v>
      </c>
      <c r="N82" s="9"/>
      <c r="O82" s="9"/>
    </row>
    <row r="83" spans="1:15">
      <c r="O83" s="9"/>
    </row>
    <row r="84" spans="1:15">
      <c r="A84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107"/>
  <sheetViews>
    <sheetView topLeftCell="C1" workbookViewId="0">
      <selection activeCell="N2" sqref="N2"/>
    </sheetView>
  </sheetViews>
  <sheetFormatPr baseColWidth="10" defaultColWidth="11.5703125" defaultRowHeight="12.75"/>
  <cols>
    <col min="2" max="2" width="9.7109375" customWidth="1"/>
    <col min="3" max="3" width="9.85546875" customWidth="1"/>
    <col min="14" max="14" width="14.85546875" customWidth="1"/>
  </cols>
  <sheetData>
    <row r="1" spans="1:17" ht="18">
      <c r="N1" s="17" t="s">
        <v>30</v>
      </c>
    </row>
    <row r="2" spans="1:17" ht="23.25">
      <c r="E2">
        <f t="shared" ref="E2:M2" si="0">SUM(E4:E149)</f>
        <v>308.60000000000014</v>
      </c>
      <c r="F2">
        <f t="shared" si="0"/>
        <v>545.80000000000007</v>
      </c>
      <c r="G2">
        <f t="shared" si="0"/>
        <v>520.99999999999989</v>
      </c>
      <c r="H2">
        <f t="shared" si="0"/>
        <v>555.89999999999986</v>
      </c>
      <c r="I2">
        <f t="shared" si="0"/>
        <v>394.60000000000036</v>
      </c>
      <c r="J2">
        <f t="shared" si="0"/>
        <v>233.19999999999987</v>
      </c>
      <c r="K2">
        <f t="shared" si="0"/>
        <v>306.19999999999982</v>
      </c>
      <c r="L2">
        <f t="shared" si="0"/>
        <v>297.19999999999982</v>
      </c>
      <c r="M2">
        <f t="shared" si="0"/>
        <v>258.19999999999982</v>
      </c>
      <c r="N2" s="1">
        <f>SUM(N4:N101)*100</f>
        <v>41100.000000000022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39454</v>
      </c>
      <c r="B4">
        <v>864.7</v>
      </c>
      <c r="C4">
        <v>-854.8</v>
      </c>
      <c r="D4">
        <f t="shared" ref="D4:D35" si="1">SUM(B4:C4)</f>
        <v>9.9000000000000909</v>
      </c>
      <c r="E4">
        <f>D4</f>
        <v>9.9000000000000909</v>
      </c>
      <c r="F4">
        <f>D4*2</f>
        <v>19.800000000000182</v>
      </c>
      <c r="G4">
        <f>D4*3</f>
        <v>29.700000000000273</v>
      </c>
      <c r="H4" s="5">
        <f>D4*4</f>
        <v>39.600000000000364</v>
      </c>
      <c r="I4">
        <f>D4*5</f>
        <v>49.500000000000455</v>
      </c>
      <c r="J4">
        <v>-9.9</v>
      </c>
      <c r="K4">
        <v>-9.9</v>
      </c>
      <c r="L4">
        <v>-9.9</v>
      </c>
      <c r="M4">
        <v>-9.9</v>
      </c>
      <c r="N4" s="10">
        <f>SUM(H4:H11)</f>
        <v>-28.299999999999635</v>
      </c>
      <c r="O4" s="34">
        <f>SUM(N4:N14)*100</f>
        <v>-629.99999999993645</v>
      </c>
    </row>
    <row r="5" spans="1:17">
      <c r="A5" s="4">
        <v>39454</v>
      </c>
      <c r="B5">
        <v>864.7</v>
      </c>
      <c r="C5">
        <v>-854.8</v>
      </c>
      <c r="D5">
        <f t="shared" si="1"/>
        <v>9.9000000000000909</v>
      </c>
      <c r="E5">
        <v>-9.9</v>
      </c>
      <c r="F5">
        <v>-9.9</v>
      </c>
      <c r="G5">
        <v>-9.9</v>
      </c>
      <c r="H5" s="11">
        <v>-9.9</v>
      </c>
      <c r="I5">
        <v>-9.9</v>
      </c>
      <c r="J5">
        <v>-9.9</v>
      </c>
      <c r="K5">
        <v>-9.9</v>
      </c>
      <c r="L5">
        <v>-9.9</v>
      </c>
      <c r="M5">
        <v>-9.9</v>
      </c>
      <c r="N5" s="9"/>
    </row>
    <row r="6" spans="1:17">
      <c r="A6" s="4">
        <v>39461</v>
      </c>
      <c r="B6">
        <v>914</v>
      </c>
      <c r="C6">
        <v>-891</v>
      </c>
      <c r="D6">
        <f t="shared" si="1"/>
        <v>23</v>
      </c>
      <c r="E6">
        <v>15</v>
      </c>
      <c r="F6">
        <v>30</v>
      </c>
      <c r="G6">
        <v>-15</v>
      </c>
      <c r="H6" s="11">
        <v>-15</v>
      </c>
      <c r="I6">
        <v>-15</v>
      </c>
      <c r="J6">
        <v>-15</v>
      </c>
      <c r="K6">
        <v>-15</v>
      </c>
      <c r="L6">
        <v>-15</v>
      </c>
      <c r="M6">
        <v>-15</v>
      </c>
      <c r="N6" s="9"/>
    </row>
    <row r="7" spans="1:17">
      <c r="A7" s="4">
        <v>39461</v>
      </c>
      <c r="B7">
        <v>914</v>
      </c>
      <c r="C7">
        <v>-891</v>
      </c>
      <c r="D7">
        <f t="shared" si="1"/>
        <v>23</v>
      </c>
      <c r="E7">
        <v>15</v>
      </c>
      <c r="F7">
        <v>-15</v>
      </c>
      <c r="G7">
        <v>-15</v>
      </c>
      <c r="H7" s="11">
        <v>-15</v>
      </c>
      <c r="I7">
        <v>-15</v>
      </c>
      <c r="J7">
        <v>-15</v>
      </c>
      <c r="K7">
        <v>-15</v>
      </c>
      <c r="L7">
        <v>-15</v>
      </c>
      <c r="M7">
        <v>-15</v>
      </c>
      <c r="N7" s="9"/>
    </row>
    <row r="8" spans="1:17">
      <c r="A8" s="4">
        <v>39468</v>
      </c>
      <c r="B8">
        <v>883.1</v>
      </c>
      <c r="C8">
        <v>-860.6</v>
      </c>
      <c r="D8">
        <f t="shared" si="1"/>
        <v>22.5</v>
      </c>
      <c r="E8">
        <v>-15</v>
      </c>
      <c r="F8">
        <v>-15</v>
      </c>
      <c r="G8">
        <v>-15</v>
      </c>
      <c r="H8" s="11">
        <v>-15</v>
      </c>
      <c r="I8">
        <v>-15</v>
      </c>
      <c r="J8">
        <v>-15</v>
      </c>
      <c r="K8">
        <v>-15</v>
      </c>
      <c r="L8">
        <v>-15</v>
      </c>
      <c r="M8">
        <v>-15</v>
      </c>
      <c r="N8" s="9"/>
    </row>
    <row r="9" spans="1:17">
      <c r="A9" s="4">
        <v>39468</v>
      </c>
      <c r="B9">
        <v>883.1</v>
      </c>
      <c r="C9">
        <v>-860.6</v>
      </c>
      <c r="D9">
        <f t="shared" si="1"/>
        <v>22.5</v>
      </c>
      <c r="E9">
        <v>15</v>
      </c>
      <c r="F9">
        <v>30</v>
      </c>
      <c r="G9">
        <v>45</v>
      </c>
      <c r="H9" s="5">
        <v>17</v>
      </c>
      <c r="I9">
        <v>17</v>
      </c>
      <c r="J9">
        <v>17</v>
      </c>
      <c r="K9">
        <v>17</v>
      </c>
      <c r="L9">
        <v>17</v>
      </c>
      <c r="M9">
        <v>17</v>
      </c>
      <c r="N9" s="9"/>
    </row>
    <row r="10" spans="1:17">
      <c r="A10" s="4">
        <v>39475</v>
      </c>
      <c r="B10">
        <v>929.1</v>
      </c>
      <c r="C10">
        <v>-911.5</v>
      </c>
      <c r="D10">
        <f t="shared" si="1"/>
        <v>17.600000000000023</v>
      </c>
      <c r="E10">
        <v>-15</v>
      </c>
      <c r="F10">
        <v>-15</v>
      </c>
      <c r="G10">
        <v>-15</v>
      </c>
      <c r="H10" s="11">
        <v>-15</v>
      </c>
      <c r="I10">
        <v>-15</v>
      </c>
      <c r="J10">
        <v>-15</v>
      </c>
      <c r="K10">
        <v>-15</v>
      </c>
      <c r="L10">
        <v>-15</v>
      </c>
      <c r="M10">
        <v>-15</v>
      </c>
      <c r="N10" s="9"/>
    </row>
    <row r="11" spans="1:17">
      <c r="A11" s="4">
        <v>39475</v>
      </c>
      <c r="B11">
        <v>929.1</v>
      </c>
      <c r="C11">
        <v>-911.5</v>
      </c>
      <c r="D11">
        <f t="shared" si="1"/>
        <v>17.600000000000023</v>
      </c>
      <c r="E11">
        <v>15</v>
      </c>
      <c r="F11">
        <v>-15</v>
      </c>
      <c r="G11">
        <v>-15</v>
      </c>
      <c r="H11" s="11">
        <v>-15</v>
      </c>
      <c r="I11">
        <v>-15</v>
      </c>
      <c r="J11">
        <v>-15</v>
      </c>
      <c r="K11">
        <v>-15</v>
      </c>
      <c r="L11">
        <v>-15</v>
      </c>
      <c r="M11">
        <v>-15</v>
      </c>
      <c r="N11" s="9"/>
    </row>
    <row r="12" spans="1:17">
      <c r="D12">
        <f t="shared" si="1"/>
        <v>0</v>
      </c>
      <c r="H12" s="11"/>
      <c r="N12" s="9"/>
    </row>
    <row r="13" spans="1:17">
      <c r="A13" s="4">
        <v>39482</v>
      </c>
      <c r="B13">
        <v>912.5</v>
      </c>
      <c r="C13">
        <v>-891.8</v>
      </c>
      <c r="D13">
        <f t="shared" si="1"/>
        <v>20.700000000000045</v>
      </c>
      <c r="E13">
        <v>-15</v>
      </c>
      <c r="F13">
        <v>-15</v>
      </c>
      <c r="G13">
        <v>-15</v>
      </c>
      <c r="H13" s="11">
        <v>-15</v>
      </c>
      <c r="I13">
        <v>-15</v>
      </c>
      <c r="J13">
        <v>-15</v>
      </c>
      <c r="K13">
        <v>-15</v>
      </c>
      <c r="L13">
        <v>-15</v>
      </c>
      <c r="M13">
        <v>-15</v>
      </c>
      <c r="N13" s="7">
        <f>SUM(H13:H19)</f>
        <v>22.00000000000027</v>
      </c>
    </row>
    <row r="14" spans="1:17">
      <c r="A14" s="4">
        <v>39482</v>
      </c>
      <c r="B14">
        <v>912.5</v>
      </c>
      <c r="C14">
        <v>-891.8</v>
      </c>
      <c r="D14">
        <f t="shared" si="1"/>
        <v>20.700000000000045</v>
      </c>
      <c r="E14">
        <v>-15</v>
      </c>
      <c r="F14">
        <v>-15</v>
      </c>
      <c r="G14">
        <v>-15</v>
      </c>
      <c r="H14" s="11">
        <v>-15</v>
      </c>
      <c r="I14">
        <v>-15</v>
      </c>
      <c r="J14">
        <v>-15</v>
      </c>
      <c r="K14">
        <v>-15</v>
      </c>
      <c r="L14">
        <v>-15</v>
      </c>
      <c r="M14">
        <v>-15</v>
      </c>
      <c r="N14" s="7"/>
    </row>
    <row r="15" spans="1:17">
      <c r="A15" s="4">
        <v>39489</v>
      </c>
      <c r="B15">
        <v>926.7</v>
      </c>
      <c r="C15">
        <v>-915.6</v>
      </c>
      <c r="D15">
        <f t="shared" si="1"/>
        <v>11.100000000000023</v>
      </c>
      <c r="E15">
        <v>11.1</v>
      </c>
      <c r="F15">
        <v>-11.1</v>
      </c>
      <c r="G15">
        <v>-11.1</v>
      </c>
      <c r="H15" s="11">
        <v>-11.1</v>
      </c>
      <c r="I15">
        <v>-11.1</v>
      </c>
      <c r="J15">
        <v>-11.1</v>
      </c>
      <c r="K15">
        <v>-11.1</v>
      </c>
      <c r="L15">
        <v>-11.1</v>
      </c>
      <c r="M15">
        <v>-11.1</v>
      </c>
      <c r="N15" s="7"/>
    </row>
    <row r="16" spans="1:17">
      <c r="A16" s="4">
        <v>39489</v>
      </c>
      <c r="B16">
        <v>926.7</v>
      </c>
      <c r="C16">
        <v>-915.6</v>
      </c>
      <c r="D16">
        <f t="shared" si="1"/>
        <v>11.100000000000023</v>
      </c>
      <c r="E16">
        <v>-11.1</v>
      </c>
      <c r="F16">
        <v>-11.1</v>
      </c>
      <c r="G16">
        <v>-11.1</v>
      </c>
      <c r="H16" s="11">
        <v>-11.1</v>
      </c>
      <c r="I16">
        <v>-11.1</v>
      </c>
      <c r="J16">
        <v>-11.1</v>
      </c>
      <c r="K16">
        <v>-11.1</v>
      </c>
      <c r="L16">
        <v>-11.1</v>
      </c>
      <c r="M16">
        <v>-11.1</v>
      </c>
      <c r="N16" s="7"/>
    </row>
    <row r="17" spans="1:16">
      <c r="A17" s="4">
        <v>39496</v>
      </c>
      <c r="B17">
        <v>907.2</v>
      </c>
      <c r="C17">
        <v>-899.9</v>
      </c>
      <c r="D17">
        <f t="shared" si="1"/>
        <v>7.3000000000000682</v>
      </c>
      <c r="E17">
        <v>7.3</v>
      </c>
      <c r="F17">
        <f>D17*2</f>
        <v>14.600000000000136</v>
      </c>
      <c r="G17">
        <f>D17*3</f>
        <v>21.900000000000205</v>
      </c>
      <c r="H17" s="5">
        <f>D17*4</f>
        <v>29.200000000000273</v>
      </c>
      <c r="I17">
        <f>D17*5</f>
        <v>36.500000000000341</v>
      </c>
      <c r="J17">
        <f>D17*6</f>
        <v>43.800000000000409</v>
      </c>
      <c r="K17">
        <f>D17*7</f>
        <v>51.100000000000477</v>
      </c>
      <c r="L17">
        <f>D17*8</f>
        <v>58.400000000000546</v>
      </c>
      <c r="M17">
        <f>D17*9</f>
        <v>65.700000000000614</v>
      </c>
      <c r="N17" s="7"/>
    </row>
    <row r="18" spans="1:16">
      <c r="A18" s="4">
        <v>39503</v>
      </c>
      <c r="B18">
        <v>951.7</v>
      </c>
      <c r="C18">
        <v>-932.7</v>
      </c>
      <c r="D18">
        <f t="shared" si="1"/>
        <v>19</v>
      </c>
      <c r="E18">
        <v>-15</v>
      </c>
      <c r="F18">
        <v>-15</v>
      </c>
      <c r="G18">
        <v>-15</v>
      </c>
      <c r="H18" s="11">
        <v>-15</v>
      </c>
      <c r="I18">
        <v>-15</v>
      </c>
      <c r="J18">
        <v>-15</v>
      </c>
      <c r="K18">
        <v>-15</v>
      </c>
      <c r="L18">
        <v>-15</v>
      </c>
      <c r="M18">
        <v>-15</v>
      </c>
      <c r="N18" s="7"/>
    </row>
    <row r="19" spans="1:16">
      <c r="A19" s="4">
        <v>39503</v>
      </c>
      <c r="B19">
        <v>951.7</v>
      </c>
      <c r="C19">
        <v>-932.7</v>
      </c>
      <c r="D19">
        <f t="shared" si="1"/>
        <v>19</v>
      </c>
      <c r="E19">
        <v>15</v>
      </c>
      <c r="F19">
        <v>30</v>
      </c>
      <c r="G19">
        <v>45</v>
      </c>
      <c r="H19" s="5">
        <v>60</v>
      </c>
      <c r="I19">
        <v>75</v>
      </c>
      <c r="J19">
        <v>-15</v>
      </c>
      <c r="K19">
        <v>-15</v>
      </c>
      <c r="L19">
        <v>-15</v>
      </c>
      <c r="M19">
        <v>-15</v>
      </c>
      <c r="N19" s="7"/>
    </row>
    <row r="20" spans="1:16" ht="18">
      <c r="D20">
        <f t="shared" si="1"/>
        <v>0</v>
      </c>
      <c r="N20" s="7"/>
      <c r="O20" s="31" t="s">
        <v>12</v>
      </c>
      <c r="P20" s="32" t="s">
        <v>24</v>
      </c>
    </row>
    <row r="21" spans="1:16" ht="18">
      <c r="A21" s="4">
        <v>39510</v>
      </c>
      <c r="B21">
        <v>989.1</v>
      </c>
      <c r="C21">
        <v>-972.9</v>
      </c>
      <c r="D21">
        <f t="shared" si="1"/>
        <v>16.200000000000045</v>
      </c>
      <c r="E21">
        <v>-15</v>
      </c>
      <c r="F21" s="11">
        <v>-15</v>
      </c>
      <c r="G21">
        <v>-15</v>
      </c>
      <c r="H21" s="6">
        <v>-15</v>
      </c>
      <c r="I21">
        <v>-15</v>
      </c>
      <c r="J21">
        <v>-15</v>
      </c>
      <c r="K21">
        <v>-15</v>
      </c>
      <c r="L21">
        <v>-15</v>
      </c>
      <c r="M21">
        <v>-15</v>
      </c>
      <c r="N21" s="7">
        <f>SUM(F21:F29)</f>
        <v>90</v>
      </c>
      <c r="O21" s="31">
        <f>SUM(N21:N61)*100</f>
        <v>21889.999999999956</v>
      </c>
      <c r="P21" s="32"/>
    </row>
    <row r="22" spans="1:16">
      <c r="A22" s="4">
        <v>39510</v>
      </c>
      <c r="B22">
        <v>989.1</v>
      </c>
      <c r="C22">
        <v>-972.9</v>
      </c>
      <c r="D22">
        <f t="shared" si="1"/>
        <v>16.200000000000045</v>
      </c>
      <c r="E22">
        <v>-15</v>
      </c>
      <c r="F22" s="11">
        <v>-15</v>
      </c>
      <c r="G22">
        <v>-15</v>
      </c>
      <c r="H22" s="6">
        <v>-15</v>
      </c>
      <c r="I22">
        <v>-15</v>
      </c>
      <c r="J22">
        <v>-15</v>
      </c>
      <c r="K22">
        <v>-15</v>
      </c>
      <c r="L22">
        <v>-15</v>
      </c>
      <c r="M22">
        <v>-15</v>
      </c>
      <c r="N22" s="7"/>
    </row>
    <row r="23" spans="1:16">
      <c r="A23" s="4">
        <v>39517</v>
      </c>
      <c r="B23">
        <v>980.3</v>
      </c>
      <c r="C23">
        <v>-960.6</v>
      </c>
      <c r="D23">
        <f t="shared" si="1"/>
        <v>19.699999999999932</v>
      </c>
      <c r="E23">
        <v>15</v>
      </c>
      <c r="F23" s="5">
        <v>30</v>
      </c>
      <c r="G23">
        <v>45</v>
      </c>
      <c r="H23" s="6">
        <v>-15</v>
      </c>
      <c r="I23">
        <v>-15</v>
      </c>
      <c r="J23">
        <v>-15</v>
      </c>
      <c r="K23">
        <v>-15</v>
      </c>
      <c r="L23">
        <v>-15</v>
      </c>
      <c r="M23">
        <v>-15</v>
      </c>
      <c r="N23" s="7"/>
    </row>
    <row r="24" spans="1:16">
      <c r="A24" s="4">
        <v>39517</v>
      </c>
      <c r="B24">
        <v>980.3</v>
      </c>
      <c r="C24">
        <v>-960.6</v>
      </c>
      <c r="D24">
        <f t="shared" si="1"/>
        <v>19.699999999999932</v>
      </c>
      <c r="E24">
        <v>15</v>
      </c>
      <c r="F24" s="5">
        <v>30</v>
      </c>
      <c r="G24">
        <v>45</v>
      </c>
      <c r="H24" s="6">
        <v>60</v>
      </c>
      <c r="I24">
        <v>75</v>
      </c>
      <c r="J24">
        <v>65</v>
      </c>
      <c r="K24">
        <v>65</v>
      </c>
      <c r="L24">
        <v>65</v>
      </c>
      <c r="M24">
        <v>65</v>
      </c>
      <c r="N24" s="7"/>
    </row>
    <row r="25" spans="1:16">
      <c r="A25" s="4">
        <v>39524</v>
      </c>
      <c r="B25">
        <v>1032.2</v>
      </c>
      <c r="C25">
        <v>-993.7</v>
      </c>
      <c r="D25">
        <f t="shared" si="1"/>
        <v>38.5</v>
      </c>
      <c r="E25">
        <v>15</v>
      </c>
      <c r="F25" s="5">
        <v>30</v>
      </c>
      <c r="G25">
        <v>45</v>
      </c>
      <c r="H25" s="6">
        <v>60</v>
      </c>
      <c r="I25">
        <v>75</v>
      </c>
      <c r="J25">
        <v>90</v>
      </c>
      <c r="K25">
        <v>105</v>
      </c>
      <c r="L25">
        <v>120</v>
      </c>
      <c r="M25">
        <v>75</v>
      </c>
      <c r="N25" s="7"/>
    </row>
    <row r="26" spans="1:16">
      <c r="A26" s="4">
        <v>39531</v>
      </c>
      <c r="B26">
        <v>926.5</v>
      </c>
      <c r="C26">
        <v>-906.1</v>
      </c>
      <c r="D26">
        <f t="shared" si="1"/>
        <v>20.399999999999977</v>
      </c>
      <c r="E26">
        <v>15</v>
      </c>
      <c r="F26" s="11">
        <v>-15</v>
      </c>
      <c r="G26">
        <v>-15</v>
      </c>
      <c r="H26" s="6">
        <v>-15</v>
      </c>
      <c r="I26">
        <v>-15</v>
      </c>
      <c r="J26">
        <v>-15</v>
      </c>
      <c r="K26">
        <v>-15</v>
      </c>
      <c r="L26">
        <v>-15</v>
      </c>
      <c r="M26">
        <v>-15</v>
      </c>
      <c r="N26" s="7"/>
    </row>
    <row r="27" spans="1:16">
      <c r="A27" s="4">
        <v>39531</v>
      </c>
      <c r="B27">
        <v>926.5</v>
      </c>
      <c r="C27">
        <v>-906.1</v>
      </c>
      <c r="D27">
        <f t="shared" si="1"/>
        <v>20.399999999999977</v>
      </c>
      <c r="E27">
        <v>15</v>
      </c>
      <c r="F27" s="5">
        <v>30</v>
      </c>
      <c r="G27">
        <v>-15</v>
      </c>
      <c r="H27" s="6">
        <v>-15</v>
      </c>
      <c r="I27">
        <v>-15</v>
      </c>
      <c r="J27">
        <v>-15</v>
      </c>
      <c r="K27">
        <v>-15</v>
      </c>
      <c r="L27">
        <v>-15</v>
      </c>
      <c r="M27">
        <v>-15</v>
      </c>
      <c r="N27" s="7"/>
    </row>
    <row r="28" spans="1:16">
      <c r="A28" s="4">
        <v>39538</v>
      </c>
      <c r="B28">
        <v>940.5</v>
      </c>
      <c r="C28">
        <v>-912.1</v>
      </c>
      <c r="D28">
        <f t="shared" si="1"/>
        <v>28.399999999999977</v>
      </c>
      <c r="E28">
        <v>15</v>
      </c>
      <c r="F28" s="5">
        <v>30</v>
      </c>
      <c r="G28">
        <v>-15</v>
      </c>
      <c r="H28" s="6">
        <v>-15</v>
      </c>
      <c r="I28">
        <v>-15</v>
      </c>
      <c r="J28">
        <v>-15</v>
      </c>
      <c r="K28">
        <v>-15</v>
      </c>
      <c r="L28">
        <v>-15</v>
      </c>
      <c r="M28">
        <v>-15</v>
      </c>
      <c r="N28" s="7"/>
    </row>
    <row r="29" spans="1:16">
      <c r="A29" s="4">
        <v>39538</v>
      </c>
      <c r="B29">
        <v>940.5</v>
      </c>
      <c r="C29">
        <v>-912.1</v>
      </c>
      <c r="D29">
        <f t="shared" si="1"/>
        <v>28.399999999999977</v>
      </c>
      <c r="E29">
        <v>-15</v>
      </c>
      <c r="F29" s="11">
        <v>-15</v>
      </c>
      <c r="G29">
        <v>-15</v>
      </c>
      <c r="H29" s="6">
        <v>-15</v>
      </c>
      <c r="I29">
        <v>-15</v>
      </c>
      <c r="J29">
        <v>-15</v>
      </c>
      <c r="K29">
        <v>-15</v>
      </c>
      <c r="L29">
        <v>-15</v>
      </c>
      <c r="M29">
        <v>-15</v>
      </c>
      <c r="N29" s="7"/>
    </row>
    <row r="30" spans="1:16">
      <c r="D30">
        <f t="shared" si="1"/>
        <v>0</v>
      </c>
      <c r="N30" s="7"/>
    </row>
    <row r="31" spans="1:16">
      <c r="A31" s="4">
        <v>39545</v>
      </c>
      <c r="B31">
        <v>929</v>
      </c>
      <c r="C31">
        <v>-910.4</v>
      </c>
      <c r="D31">
        <f t="shared" si="1"/>
        <v>18.600000000000023</v>
      </c>
      <c r="E31">
        <v>-15</v>
      </c>
      <c r="F31" s="11">
        <v>-15</v>
      </c>
      <c r="G31">
        <v>-15</v>
      </c>
      <c r="H31">
        <v>-15</v>
      </c>
      <c r="I31">
        <v>-15</v>
      </c>
      <c r="J31">
        <v>-15</v>
      </c>
      <c r="K31">
        <v>-15</v>
      </c>
      <c r="L31">
        <v>-15</v>
      </c>
      <c r="M31">
        <v>-15</v>
      </c>
      <c r="N31" s="7">
        <f>SUM(F31:F37)</f>
        <v>50.199999999999818</v>
      </c>
    </row>
    <row r="32" spans="1:16">
      <c r="A32" s="4">
        <v>39545</v>
      </c>
      <c r="B32">
        <v>929</v>
      </c>
      <c r="C32">
        <v>-910.4</v>
      </c>
      <c r="D32">
        <f t="shared" si="1"/>
        <v>18.600000000000023</v>
      </c>
      <c r="E32">
        <v>15</v>
      </c>
      <c r="F32" s="11">
        <v>-15</v>
      </c>
      <c r="G32">
        <v>-15</v>
      </c>
      <c r="H32">
        <v>-15</v>
      </c>
      <c r="I32">
        <v>-15</v>
      </c>
      <c r="J32">
        <v>-15</v>
      </c>
      <c r="K32">
        <v>-15</v>
      </c>
      <c r="L32">
        <v>-15</v>
      </c>
      <c r="M32">
        <v>-15</v>
      </c>
      <c r="N32" s="7"/>
    </row>
    <row r="33" spans="1:14">
      <c r="A33" s="4">
        <v>39552</v>
      </c>
      <c r="B33">
        <v>931.2</v>
      </c>
      <c r="C33">
        <v>-914</v>
      </c>
      <c r="D33">
        <f t="shared" si="1"/>
        <v>17.200000000000045</v>
      </c>
      <c r="E33">
        <v>-15</v>
      </c>
      <c r="F33" s="11">
        <v>-15</v>
      </c>
      <c r="G33">
        <v>-15</v>
      </c>
      <c r="H33">
        <v>-15</v>
      </c>
      <c r="I33">
        <v>-15</v>
      </c>
      <c r="J33">
        <v>-15</v>
      </c>
      <c r="K33">
        <v>-15</v>
      </c>
      <c r="L33">
        <v>-15</v>
      </c>
      <c r="M33">
        <v>-15</v>
      </c>
      <c r="N33" s="7"/>
    </row>
    <row r="34" spans="1:14">
      <c r="A34" s="4">
        <v>39552</v>
      </c>
      <c r="B34">
        <v>931.2</v>
      </c>
      <c r="C34">
        <v>-914</v>
      </c>
      <c r="D34">
        <f t="shared" si="1"/>
        <v>17.200000000000045</v>
      </c>
      <c r="E34">
        <v>15</v>
      </c>
      <c r="F34" s="5">
        <v>30</v>
      </c>
      <c r="G34">
        <v>-15</v>
      </c>
      <c r="H34">
        <v>-15</v>
      </c>
      <c r="I34">
        <v>-15</v>
      </c>
      <c r="J34">
        <v>-15</v>
      </c>
      <c r="K34">
        <v>-15</v>
      </c>
      <c r="L34">
        <v>-15</v>
      </c>
      <c r="M34">
        <v>-15</v>
      </c>
      <c r="N34" s="7"/>
    </row>
    <row r="35" spans="1:14">
      <c r="A35" s="4">
        <v>39559</v>
      </c>
      <c r="B35">
        <v>928.4</v>
      </c>
      <c r="C35">
        <v>-910.8</v>
      </c>
      <c r="D35">
        <f t="shared" si="1"/>
        <v>17.600000000000023</v>
      </c>
      <c r="E35">
        <v>15</v>
      </c>
      <c r="F35" s="5">
        <v>30</v>
      </c>
      <c r="G35">
        <v>45</v>
      </c>
      <c r="H35">
        <v>60</v>
      </c>
      <c r="I35">
        <v>7</v>
      </c>
      <c r="J35">
        <v>7</v>
      </c>
      <c r="K35">
        <v>7</v>
      </c>
      <c r="L35">
        <v>7</v>
      </c>
      <c r="M35">
        <v>7</v>
      </c>
      <c r="N35" s="7"/>
    </row>
    <row r="36" spans="1:14">
      <c r="A36" s="4">
        <v>39566</v>
      </c>
      <c r="B36">
        <v>895.4</v>
      </c>
      <c r="C36">
        <v>-886.6</v>
      </c>
      <c r="D36">
        <f t="shared" ref="D36:D67" si="2">SUM(B36:C36)</f>
        <v>8.7999999999999545</v>
      </c>
      <c r="E36">
        <v>8.8000000000000007</v>
      </c>
      <c r="F36" s="5">
        <f>D36*2</f>
        <v>17.599999999999909</v>
      </c>
      <c r="G36">
        <f>D36*3</f>
        <v>26.399999999999864</v>
      </c>
      <c r="H36">
        <f>D36*4</f>
        <v>35.199999999999818</v>
      </c>
      <c r="I36">
        <v>-8.8000000000000007</v>
      </c>
      <c r="J36">
        <v>-8.8000000000000007</v>
      </c>
      <c r="K36">
        <v>-8.8000000000000007</v>
      </c>
      <c r="L36">
        <v>-8.8000000000000007</v>
      </c>
      <c r="M36">
        <v>-8.8000000000000007</v>
      </c>
      <c r="N36" s="7"/>
    </row>
    <row r="37" spans="1:14">
      <c r="A37" s="4">
        <v>39566</v>
      </c>
      <c r="B37">
        <v>895.4</v>
      </c>
      <c r="C37">
        <v>-886.6</v>
      </c>
      <c r="D37">
        <f t="shared" si="2"/>
        <v>8.7999999999999545</v>
      </c>
      <c r="E37">
        <v>8.8000000000000007</v>
      </c>
      <c r="F37" s="5">
        <f>D37*2</f>
        <v>17.599999999999909</v>
      </c>
      <c r="G37">
        <f>D37*3</f>
        <v>26.399999999999864</v>
      </c>
      <c r="H37">
        <f>D37*4</f>
        <v>35.199999999999818</v>
      </c>
      <c r="I37">
        <v>30</v>
      </c>
      <c r="J37">
        <v>30</v>
      </c>
      <c r="K37">
        <v>30</v>
      </c>
      <c r="L37">
        <v>30</v>
      </c>
      <c r="M37">
        <v>30</v>
      </c>
      <c r="N37" s="7"/>
    </row>
    <row r="38" spans="1:14">
      <c r="D38">
        <f t="shared" si="2"/>
        <v>0</v>
      </c>
      <c r="F38" s="5"/>
      <c r="N38" s="7"/>
    </row>
    <row r="39" spans="1:14">
      <c r="A39" s="4">
        <v>39573</v>
      </c>
      <c r="B39">
        <v>874</v>
      </c>
      <c r="C39">
        <v>-857.4</v>
      </c>
      <c r="D39">
        <f>SUM(B39:C39)</f>
        <v>16.600000000000023</v>
      </c>
      <c r="E39">
        <v>15</v>
      </c>
      <c r="F39" s="5">
        <v>30</v>
      </c>
      <c r="G39">
        <v>45</v>
      </c>
      <c r="H39">
        <v>60</v>
      </c>
      <c r="I39">
        <v>15</v>
      </c>
      <c r="J39">
        <v>15</v>
      </c>
      <c r="K39">
        <v>15</v>
      </c>
      <c r="L39">
        <v>15</v>
      </c>
      <c r="M39">
        <v>15</v>
      </c>
      <c r="N39" s="7">
        <f>SUM(F39:F45)</f>
        <v>60.499999999999773</v>
      </c>
    </row>
    <row r="40" spans="1:14">
      <c r="A40" s="4">
        <v>39580</v>
      </c>
      <c r="B40">
        <v>889.4</v>
      </c>
      <c r="C40">
        <v>-877.5</v>
      </c>
      <c r="D40">
        <f t="shared" si="2"/>
        <v>11.899999999999977</v>
      </c>
      <c r="E40">
        <v>11.9</v>
      </c>
      <c r="F40" s="11">
        <v>-11.9</v>
      </c>
      <c r="G40">
        <v>-11.9</v>
      </c>
      <c r="H40">
        <v>-11.9</v>
      </c>
      <c r="I40">
        <v>-11.9</v>
      </c>
      <c r="J40">
        <v>-11.9</v>
      </c>
      <c r="K40">
        <v>-11.9</v>
      </c>
      <c r="L40">
        <v>-11.9</v>
      </c>
      <c r="M40">
        <v>-11.9</v>
      </c>
      <c r="N40" s="7"/>
    </row>
    <row r="41" spans="1:14">
      <c r="A41" s="4">
        <v>39580</v>
      </c>
      <c r="B41">
        <v>889.4</v>
      </c>
      <c r="C41">
        <v>-877.5</v>
      </c>
      <c r="D41">
        <f t="shared" si="2"/>
        <v>11.899999999999977</v>
      </c>
      <c r="E41">
        <v>11.9</v>
      </c>
      <c r="F41" s="5">
        <f>D41*2</f>
        <v>23.799999999999955</v>
      </c>
      <c r="G41">
        <f>D41*3</f>
        <v>35.699999999999932</v>
      </c>
      <c r="H41">
        <v>-11.9</v>
      </c>
      <c r="I41">
        <v>-11.9</v>
      </c>
      <c r="J41">
        <v>-11.9</v>
      </c>
      <c r="K41">
        <v>-11.9</v>
      </c>
      <c r="L41">
        <v>-11.9</v>
      </c>
      <c r="M41">
        <v>-11.9</v>
      </c>
      <c r="N41" s="9"/>
    </row>
    <row r="42" spans="1:14">
      <c r="A42" s="4">
        <v>39587</v>
      </c>
      <c r="B42">
        <v>913.5</v>
      </c>
      <c r="C42">
        <v>-900.5</v>
      </c>
      <c r="D42">
        <f t="shared" si="2"/>
        <v>13</v>
      </c>
      <c r="E42">
        <v>13</v>
      </c>
      <c r="F42" s="11">
        <v>-13</v>
      </c>
      <c r="G42">
        <v>-13</v>
      </c>
      <c r="H42">
        <v>-13</v>
      </c>
      <c r="I42">
        <v>-13</v>
      </c>
      <c r="J42">
        <v>-13</v>
      </c>
      <c r="K42">
        <v>-13</v>
      </c>
      <c r="L42">
        <v>-13</v>
      </c>
      <c r="M42">
        <v>-13</v>
      </c>
      <c r="N42" s="9"/>
    </row>
    <row r="43" spans="1:14">
      <c r="A43" s="4">
        <v>39587</v>
      </c>
      <c r="B43">
        <v>913.5</v>
      </c>
      <c r="C43">
        <v>-900.5</v>
      </c>
      <c r="D43">
        <f t="shared" si="2"/>
        <v>13</v>
      </c>
      <c r="E43">
        <v>13</v>
      </c>
      <c r="F43" s="5">
        <v>26</v>
      </c>
      <c r="G43">
        <v>39</v>
      </c>
      <c r="H43">
        <v>26</v>
      </c>
      <c r="I43">
        <v>26</v>
      </c>
      <c r="J43">
        <v>26</v>
      </c>
      <c r="K43">
        <v>26</v>
      </c>
      <c r="L43">
        <v>26</v>
      </c>
      <c r="M43">
        <v>26</v>
      </c>
      <c r="N43" s="9"/>
    </row>
    <row r="44" spans="1:14">
      <c r="A44" s="4">
        <v>39594</v>
      </c>
      <c r="B44">
        <v>928.8</v>
      </c>
      <c r="C44">
        <v>-923.2</v>
      </c>
      <c r="D44">
        <f t="shared" si="2"/>
        <v>5.5999999999999091</v>
      </c>
      <c r="E44">
        <v>-5.6</v>
      </c>
      <c r="F44" s="11">
        <v>-5.6</v>
      </c>
      <c r="G44">
        <v>-5.6</v>
      </c>
      <c r="H44">
        <v>-5.6</v>
      </c>
      <c r="I44">
        <v>-5.6</v>
      </c>
      <c r="J44">
        <v>-5.6</v>
      </c>
      <c r="K44">
        <v>-5.6</v>
      </c>
      <c r="L44">
        <v>-5.6</v>
      </c>
      <c r="M44">
        <v>-5.6</v>
      </c>
      <c r="N44" s="9"/>
    </row>
    <row r="45" spans="1:14">
      <c r="A45" s="4">
        <v>39594</v>
      </c>
      <c r="B45">
        <v>928.8</v>
      </c>
      <c r="C45">
        <v>-923.2</v>
      </c>
      <c r="D45">
        <f t="shared" si="2"/>
        <v>5.5999999999999091</v>
      </c>
      <c r="E45">
        <v>5.6</v>
      </c>
      <c r="F45" s="5">
        <f>D45*2</f>
        <v>11.199999999999818</v>
      </c>
      <c r="G45">
        <f>D45*3</f>
        <v>16.799999999999727</v>
      </c>
      <c r="H45">
        <f>D45*4</f>
        <v>22.399999999999636</v>
      </c>
      <c r="I45">
        <f>D45*5</f>
        <v>27.999999999999545</v>
      </c>
      <c r="J45">
        <f>D45*6</f>
        <v>33.599999999999454</v>
      </c>
      <c r="K45">
        <f>D45*7</f>
        <v>39.199999999999363</v>
      </c>
      <c r="L45">
        <f>D45*8</f>
        <v>44.799999999999272</v>
      </c>
      <c r="M45">
        <f>D45*9</f>
        <v>50.399999999999181</v>
      </c>
      <c r="N45" s="9"/>
    </row>
    <row r="46" spans="1:14">
      <c r="D46">
        <f t="shared" si="2"/>
        <v>0</v>
      </c>
      <c r="F46" s="5"/>
      <c r="N46" s="9"/>
    </row>
    <row r="47" spans="1:14">
      <c r="A47" s="4">
        <v>39601</v>
      </c>
      <c r="B47">
        <v>897</v>
      </c>
      <c r="C47">
        <v>-880.8</v>
      </c>
      <c r="D47">
        <f t="shared" si="2"/>
        <v>16.200000000000045</v>
      </c>
      <c r="E47">
        <v>15</v>
      </c>
      <c r="F47" s="11">
        <v>-15</v>
      </c>
      <c r="G47">
        <v>-15</v>
      </c>
      <c r="H47">
        <v>-15</v>
      </c>
      <c r="I47">
        <v>-15</v>
      </c>
      <c r="J47">
        <v>-15</v>
      </c>
      <c r="K47">
        <v>-15</v>
      </c>
      <c r="L47">
        <v>-15</v>
      </c>
      <c r="M47">
        <v>-15</v>
      </c>
      <c r="N47" s="9">
        <f>SUM(F47:F55)</f>
        <v>0</v>
      </c>
    </row>
    <row r="48" spans="1:14">
      <c r="A48" s="4">
        <v>39601</v>
      </c>
      <c r="B48">
        <v>897</v>
      </c>
      <c r="C48">
        <v>-880.8</v>
      </c>
      <c r="D48">
        <f t="shared" si="2"/>
        <v>16.200000000000045</v>
      </c>
      <c r="E48">
        <v>-15</v>
      </c>
      <c r="F48" s="11">
        <v>-15</v>
      </c>
      <c r="G48">
        <v>-15</v>
      </c>
      <c r="H48">
        <v>-15</v>
      </c>
      <c r="I48">
        <v>-15</v>
      </c>
      <c r="J48">
        <v>-15</v>
      </c>
      <c r="K48">
        <v>-15</v>
      </c>
      <c r="L48">
        <v>-15</v>
      </c>
      <c r="M48">
        <v>-15</v>
      </c>
      <c r="N48" s="9"/>
    </row>
    <row r="49" spans="1:16">
      <c r="A49" s="4">
        <v>39608</v>
      </c>
      <c r="B49">
        <v>908.8</v>
      </c>
      <c r="C49">
        <v>-890.8</v>
      </c>
      <c r="D49">
        <f t="shared" si="2"/>
        <v>18</v>
      </c>
      <c r="E49">
        <v>15</v>
      </c>
      <c r="F49" s="5">
        <v>30</v>
      </c>
      <c r="G49">
        <v>-15</v>
      </c>
      <c r="H49">
        <v>-15</v>
      </c>
      <c r="I49">
        <v>-15</v>
      </c>
      <c r="J49">
        <v>-15</v>
      </c>
      <c r="K49">
        <v>-15</v>
      </c>
      <c r="L49">
        <v>-15</v>
      </c>
      <c r="M49">
        <v>-15</v>
      </c>
      <c r="N49" s="9"/>
    </row>
    <row r="50" spans="1:16">
      <c r="A50" s="4">
        <v>39608</v>
      </c>
      <c r="B50">
        <v>908.8</v>
      </c>
      <c r="C50">
        <v>-890.8</v>
      </c>
      <c r="D50">
        <f t="shared" si="2"/>
        <v>18</v>
      </c>
      <c r="E50">
        <v>15</v>
      </c>
      <c r="F50" s="5">
        <v>30</v>
      </c>
      <c r="G50">
        <v>20</v>
      </c>
      <c r="H50">
        <v>20</v>
      </c>
      <c r="I50">
        <v>20</v>
      </c>
      <c r="J50">
        <v>20</v>
      </c>
      <c r="K50">
        <v>20</v>
      </c>
      <c r="L50">
        <v>20</v>
      </c>
      <c r="M50">
        <v>20</v>
      </c>
      <c r="N50" s="9"/>
    </row>
    <row r="51" spans="1:16">
      <c r="A51" s="4">
        <v>39615</v>
      </c>
      <c r="B51">
        <v>894.3</v>
      </c>
      <c r="C51">
        <v>-866.3</v>
      </c>
      <c r="D51">
        <f t="shared" si="2"/>
        <v>28</v>
      </c>
      <c r="E51">
        <v>-15</v>
      </c>
      <c r="F51" s="11">
        <v>-15</v>
      </c>
      <c r="G51">
        <v>-15</v>
      </c>
      <c r="H51">
        <v>-15</v>
      </c>
      <c r="I51">
        <v>-15</v>
      </c>
      <c r="J51">
        <v>-15</v>
      </c>
      <c r="K51">
        <v>-15</v>
      </c>
      <c r="L51">
        <v>-15</v>
      </c>
      <c r="M51">
        <v>-15</v>
      </c>
      <c r="N51" s="9"/>
    </row>
    <row r="52" spans="1:16">
      <c r="A52" s="4">
        <v>39622</v>
      </c>
      <c r="B52">
        <v>907.1</v>
      </c>
      <c r="C52">
        <v>-875.8</v>
      </c>
      <c r="D52">
        <f t="shared" si="2"/>
        <v>31.300000000000068</v>
      </c>
      <c r="E52">
        <v>-15</v>
      </c>
      <c r="F52" s="11">
        <v>-15</v>
      </c>
      <c r="G52">
        <v>-15</v>
      </c>
      <c r="H52">
        <v>-15</v>
      </c>
      <c r="I52">
        <v>-15</v>
      </c>
      <c r="J52">
        <v>-15</v>
      </c>
      <c r="K52">
        <v>-15</v>
      </c>
      <c r="L52">
        <v>-15</v>
      </c>
      <c r="M52">
        <v>-15</v>
      </c>
      <c r="N52" s="9"/>
    </row>
    <row r="53" spans="1:16">
      <c r="A53" s="4">
        <v>39622</v>
      </c>
      <c r="B53">
        <v>907.1</v>
      </c>
      <c r="C53">
        <v>-875.8</v>
      </c>
      <c r="D53">
        <f t="shared" si="2"/>
        <v>31.300000000000068</v>
      </c>
      <c r="E53">
        <v>15</v>
      </c>
      <c r="F53" s="5">
        <v>30</v>
      </c>
      <c r="G53">
        <v>45</v>
      </c>
      <c r="H53">
        <v>60</v>
      </c>
      <c r="I53">
        <v>75</v>
      </c>
      <c r="J53">
        <v>52</v>
      </c>
      <c r="K53">
        <v>52</v>
      </c>
      <c r="L53">
        <v>52</v>
      </c>
      <c r="M53">
        <v>52</v>
      </c>
      <c r="N53" s="9"/>
    </row>
    <row r="54" spans="1:16">
      <c r="A54" s="4">
        <v>39629</v>
      </c>
      <c r="B54">
        <v>934.9</v>
      </c>
      <c r="C54">
        <v>-918.2</v>
      </c>
      <c r="D54">
        <f t="shared" si="2"/>
        <v>16.699999999999932</v>
      </c>
      <c r="E54">
        <v>-15</v>
      </c>
      <c r="F54" s="11">
        <v>-15</v>
      </c>
      <c r="G54">
        <v>-15</v>
      </c>
      <c r="H54">
        <v>-15</v>
      </c>
      <c r="I54">
        <v>-15</v>
      </c>
      <c r="J54">
        <v>-15</v>
      </c>
      <c r="K54">
        <v>-15</v>
      </c>
      <c r="L54">
        <v>-15</v>
      </c>
      <c r="M54">
        <v>-15</v>
      </c>
      <c r="N54" s="9"/>
    </row>
    <row r="55" spans="1:16">
      <c r="A55" s="4">
        <v>39629</v>
      </c>
      <c r="B55">
        <v>934.9</v>
      </c>
      <c r="C55">
        <v>-918.2</v>
      </c>
      <c r="D55">
        <f t="shared" si="2"/>
        <v>16.699999999999932</v>
      </c>
      <c r="E55">
        <v>-15</v>
      </c>
      <c r="F55" s="11">
        <v>-15</v>
      </c>
      <c r="G55">
        <v>-15</v>
      </c>
      <c r="H55">
        <v>-15</v>
      </c>
      <c r="I55">
        <v>-15</v>
      </c>
      <c r="J55">
        <v>-15</v>
      </c>
      <c r="K55">
        <v>-15</v>
      </c>
      <c r="L55">
        <v>-15</v>
      </c>
      <c r="M55">
        <v>-15</v>
      </c>
      <c r="N55" s="9"/>
    </row>
    <row r="56" spans="1:16">
      <c r="D56">
        <f t="shared" si="2"/>
        <v>0</v>
      </c>
      <c r="F56" s="11"/>
      <c r="N56" s="9"/>
    </row>
    <row r="57" spans="1:16">
      <c r="A57" s="4">
        <v>39636</v>
      </c>
      <c r="B57">
        <v>932.3</v>
      </c>
      <c r="C57">
        <v>-914.7</v>
      </c>
      <c r="D57">
        <f t="shared" si="2"/>
        <v>17.599999999999909</v>
      </c>
      <c r="E57">
        <v>-15</v>
      </c>
      <c r="F57" s="11">
        <v>-15</v>
      </c>
      <c r="G57">
        <v>-15</v>
      </c>
      <c r="H57">
        <v>-15</v>
      </c>
      <c r="I57">
        <v>-15</v>
      </c>
      <c r="J57">
        <v>-15</v>
      </c>
      <c r="K57">
        <v>-15</v>
      </c>
      <c r="L57">
        <v>-15</v>
      </c>
      <c r="M57">
        <v>-15</v>
      </c>
      <c r="N57" s="7">
        <f>SUM(F57:F63)</f>
        <v>18.2</v>
      </c>
    </row>
    <row r="58" spans="1:16">
      <c r="A58" s="4">
        <v>39636</v>
      </c>
      <c r="B58">
        <v>932.3</v>
      </c>
      <c r="C58">
        <v>-914.7</v>
      </c>
      <c r="D58">
        <f t="shared" si="2"/>
        <v>17.599999999999909</v>
      </c>
      <c r="E58">
        <v>15</v>
      </c>
      <c r="F58" s="5">
        <v>30</v>
      </c>
      <c r="G58">
        <v>45</v>
      </c>
      <c r="H58">
        <v>-15</v>
      </c>
      <c r="I58">
        <v>-15</v>
      </c>
      <c r="J58">
        <v>-15</v>
      </c>
      <c r="K58">
        <v>-15</v>
      </c>
      <c r="L58">
        <v>-15</v>
      </c>
      <c r="M58">
        <v>-15</v>
      </c>
      <c r="N58" s="9"/>
    </row>
    <row r="59" spans="1:16">
      <c r="A59" s="4">
        <v>39643</v>
      </c>
      <c r="B59">
        <v>974.9</v>
      </c>
      <c r="C59">
        <v>-953.7</v>
      </c>
      <c r="D59">
        <f t="shared" si="2"/>
        <v>21.199999999999932</v>
      </c>
      <c r="E59">
        <v>-15</v>
      </c>
      <c r="F59" s="11">
        <v>-15</v>
      </c>
      <c r="G59">
        <v>-15</v>
      </c>
      <c r="H59">
        <v>-15</v>
      </c>
      <c r="I59">
        <v>-15</v>
      </c>
      <c r="J59">
        <v>-15</v>
      </c>
      <c r="K59">
        <v>-15</v>
      </c>
      <c r="L59">
        <v>-15</v>
      </c>
      <c r="M59">
        <v>-15</v>
      </c>
      <c r="N59" s="9"/>
    </row>
    <row r="60" spans="1:16">
      <c r="A60" s="4">
        <v>39643</v>
      </c>
      <c r="B60">
        <v>974.9</v>
      </c>
      <c r="C60">
        <v>-953.7</v>
      </c>
      <c r="D60">
        <f t="shared" si="2"/>
        <v>21.199999999999932</v>
      </c>
      <c r="E60">
        <v>-15</v>
      </c>
      <c r="F60" s="11">
        <v>-15</v>
      </c>
      <c r="G60">
        <v>-15</v>
      </c>
      <c r="H60">
        <v>-15</v>
      </c>
      <c r="I60">
        <v>-15</v>
      </c>
      <c r="J60">
        <v>-15</v>
      </c>
      <c r="K60">
        <v>-15</v>
      </c>
      <c r="L60">
        <v>-15</v>
      </c>
      <c r="M60">
        <v>-15</v>
      </c>
      <c r="N60" s="9"/>
    </row>
    <row r="61" spans="1:16">
      <c r="A61" s="4">
        <v>39650</v>
      </c>
      <c r="B61">
        <v>968</v>
      </c>
      <c r="C61">
        <v>-955</v>
      </c>
      <c r="D61">
        <f t="shared" si="2"/>
        <v>13</v>
      </c>
      <c r="E61">
        <v>-13</v>
      </c>
      <c r="F61" s="11">
        <v>-13</v>
      </c>
      <c r="G61">
        <v>-13</v>
      </c>
      <c r="H61">
        <v>-13</v>
      </c>
      <c r="I61">
        <v>-13</v>
      </c>
      <c r="J61">
        <v>-13</v>
      </c>
      <c r="K61">
        <v>-13</v>
      </c>
      <c r="L61">
        <v>-13</v>
      </c>
      <c r="M61">
        <v>-13</v>
      </c>
      <c r="N61" s="9"/>
    </row>
    <row r="62" spans="1:16">
      <c r="A62" s="4">
        <v>39650</v>
      </c>
      <c r="B62">
        <v>968</v>
      </c>
      <c r="C62">
        <v>-955</v>
      </c>
      <c r="D62">
        <f t="shared" si="2"/>
        <v>13</v>
      </c>
      <c r="E62">
        <f>D62</f>
        <v>13</v>
      </c>
      <c r="F62" s="5">
        <v>26</v>
      </c>
      <c r="G62">
        <v>39</v>
      </c>
      <c r="H62">
        <v>52</v>
      </c>
      <c r="I62">
        <f>D62*5</f>
        <v>65</v>
      </c>
      <c r="J62">
        <f>D62*6</f>
        <v>78</v>
      </c>
      <c r="K62">
        <f>D62*7</f>
        <v>91</v>
      </c>
      <c r="L62">
        <f>D62*8</f>
        <v>104</v>
      </c>
      <c r="M62">
        <f>D62*9</f>
        <v>117</v>
      </c>
      <c r="N62" s="9"/>
    </row>
    <row r="63" spans="1:16">
      <c r="A63" s="4">
        <v>39657</v>
      </c>
      <c r="B63">
        <v>932.5</v>
      </c>
      <c r="C63">
        <v>-922.4</v>
      </c>
      <c r="D63">
        <f t="shared" si="2"/>
        <v>10.100000000000023</v>
      </c>
      <c r="E63">
        <v>10.1</v>
      </c>
      <c r="F63" s="5">
        <v>20.2</v>
      </c>
      <c r="G63">
        <v>30.3</v>
      </c>
      <c r="H63">
        <v>40.4</v>
      </c>
      <c r="I63">
        <v>50.5</v>
      </c>
      <c r="J63">
        <v>60.6</v>
      </c>
      <c r="K63">
        <v>70.7</v>
      </c>
      <c r="L63">
        <v>80.8</v>
      </c>
      <c r="M63">
        <v>90.9</v>
      </c>
      <c r="N63" s="9"/>
    </row>
    <row r="64" spans="1:16" ht="18">
      <c r="D64">
        <f t="shared" si="2"/>
        <v>0</v>
      </c>
      <c r="N64" s="9"/>
      <c r="O64" s="31" t="s">
        <v>23</v>
      </c>
      <c r="P64" s="32" t="s">
        <v>25</v>
      </c>
    </row>
    <row r="65" spans="1:16" ht="18">
      <c r="A65" s="4">
        <v>39664</v>
      </c>
      <c r="B65">
        <v>915.1</v>
      </c>
      <c r="C65">
        <v>-893.6</v>
      </c>
      <c r="D65">
        <f t="shared" si="2"/>
        <v>21.5</v>
      </c>
      <c r="E65">
        <v>15</v>
      </c>
      <c r="F65">
        <v>30</v>
      </c>
      <c r="G65">
        <v>45</v>
      </c>
      <c r="H65">
        <v>60</v>
      </c>
      <c r="I65">
        <v>75</v>
      </c>
      <c r="J65">
        <v>90</v>
      </c>
      <c r="K65">
        <v>105</v>
      </c>
      <c r="L65">
        <v>120</v>
      </c>
      <c r="M65" s="5">
        <v>60</v>
      </c>
      <c r="N65" s="10">
        <f>SUM(M65:M70)</f>
        <v>-3.5999999999999979</v>
      </c>
      <c r="O65" s="31">
        <f>SUM(N65:N72)*100</f>
        <v>10140</v>
      </c>
      <c r="P65" s="32"/>
    </row>
    <row r="66" spans="1:16">
      <c r="A66" s="4">
        <v>39671</v>
      </c>
      <c r="B66">
        <v>865.6</v>
      </c>
      <c r="C66">
        <v>-818.1</v>
      </c>
      <c r="D66">
        <f t="shared" si="2"/>
        <v>47.5</v>
      </c>
      <c r="E66">
        <v>-15</v>
      </c>
      <c r="F66">
        <v>-15</v>
      </c>
      <c r="G66">
        <v>-15</v>
      </c>
      <c r="H66">
        <v>-15</v>
      </c>
      <c r="I66">
        <v>-15</v>
      </c>
      <c r="J66">
        <v>-15</v>
      </c>
      <c r="K66">
        <v>-15</v>
      </c>
      <c r="L66">
        <v>-15</v>
      </c>
      <c r="M66" s="11">
        <v>-15</v>
      </c>
      <c r="N66" s="9"/>
    </row>
    <row r="67" spans="1:16">
      <c r="A67" s="4">
        <v>39678</v>
      </c>
      <c r="B67">
        <v>803.7</v>
      </c>
      <c r="C67">
        <v>-789.3</v>
      </c>
      <c r="D67">
        <f t="shared" si="2"/>
        <v>14.400000000000091</v>
      </c>
      <c r="E67">
        <v>14.4</v>
      </c>
      <c r="F67">
        <v>-14.4</v>
      </c>
      <c r="G67">
        <v>-14.4</v>
      </c>
      <c r="H67">
        <v>-14.4</v>
      </c>
      <c r="I67">
        <v>-14.4</v>
      </c>
      <c r="J67">
        <v>-14.4</v>
      </c>
      <c r="K67">
        <v>-14.4</v>
      </c>
      <c r="L67">
        <v>-14.4</v>
      </c>
      <c r="M67" s="11">
        <v>-14.4</v>
      </c>
      <c r="N67" s="9"/>
    </row>
    <row r="68" spans="1:16">
      <c r="A68" s="4">
        <v>39678</v>
      </c>
      <c r="B68">
        <v>803.7</v>
      </c>
      <c r="C68">
        <v>-789.3</v>
      </c>
      <c r="D68">
        <f t="shared" ref="D68:D99" si="3">SUM(B68:C68)</f>
        <v>14.400000000000091</v>
      </c>
      <c r="E68">
        <v>14.4</v>
      </c>
      <c r="F68">
        <f>D68*2</f>
        <v>28.800000000000182</v>
      </c>
      <c r="G68">
        <v>-14.4</v>
      </c>
      <c r="H68">
        <v>-14.4</v>
      </c>
      <c r="I68">
        <v>-14.4</v>
      </c>
      <c r="J68">
        <v>-14.4</v>
      </c>
      <c r="K68">
        <v>-14.4</v>
      </c>
      <c r="L68">
        <v>-14.4</v>
      </c>
      <c r="M68" s="11">
        <v>-14.4</v>
      </c>
      <c r="N68" s="9"/>
    </row>
    <row r="69" spans="1:16">
      <c r="A69" s="4">
        <v>39685</v>
      </c>
      <c r="B69">
        <v>825.7</v>
      </c>
      <c r="C69">
        <v>-815.8</v>
      </c>
      <c r="D69">
        <f t="shared" si="3"/>
        <v>9.9000000000000909</v>
      </c>
      <c r="E69">
        <v>9.9</v>
      </c>
      <c r="F69">
        <v>-9.9</v>
      </c>
      <c r="G69">
        <v>-9.9</v>
      </c>
      <c r="H69">
        <v>-9.9</v>
      </c>
      <c r="I69">
        <v>-9.9</v>
      </c>
      <c r="J69">
        <v>-9.9</v>
      </c>
      <c r="K69">
        <v>-9.9</v>
      </c>
      <c r="L69">
        <v>-9.9</v>
      </c>
      <c r="M69" s="11">
        <v>-9.9</v>
      </c>
      <c r="N69" s="9"/>
    </row>
    <row r="70" spans="1:16">
      <c r="A70" s="4">
        <v>39685</v>
      </c>
      <c r="B70">
        <v>825.7</v>
      </c>
      <c r="C70">
        <v>-815.8</v>
      </c>
      <c r="D70">
        <f t="shared" si="3"/>
        <v>9.9000000000000909</v>
      </c>
      <c r="E70">
        <v>-9.9</v>
      </c>
      <c r="F70">
        <v>-9.9</v>
      </c>
      <c r="G70">
        <v>-9.9</v>
      </c>
      <c r="H70">
        <v>-9.9</v>
      </c>
      <c r="I70">
        <v>-9.9</v>
      </c>
      <c r="J70">
        <v>-9.9</v>
      </c>
      <c r="K70">
        <v>-9.9</v>
      </c>
      <c r="L70">
        <v>-9.9</v>
      </c>
      <c r="M70" s="11">
        <v>-9.9</v>
      </c>
      <c r="N70" s="9"/>
    </row>
    <row r="71" spans="1:16">
      <c r="D71">
        <f t="shared" si="3"/>
        <v>0</v>
      </c>
      <c r="N71" s="9"/>
    </row>
    <row r="72" spans="1:16">
      <c r="A72" s="4">
        <v>39692</v>
      </c>
      <c r="B72">
        <v>836.1</v>
      </c>
      <c r="C72">
        <v>-815.4</v>
      </c>
      <c r="D72">
        <f t="shared" si="3"/>
        <v>20.700000000000045</v>
      </c>
      <c r="E72">
        <v>15</v>
      </c>
      <c r="F72">
        <v>30</v>
      </c>
      <c r="G72">
        <v>45</v>
      </c>
      <c r="H72">
        <v>60</v>
      </c>
      <c r="I72">
        <v>75</v>
      </c>
      <c r="J72">
        <v>-15</v>
      </c>
      <c r="K72">
        <v>-15</v>
      </c>
      <c r="L72">
        <v>-15</v>
      </c>
      <c r="M72" s="11">
        <v>-15</v>
      </c>
      <c r="N72" s="7">
        <f>SUM(M72:M80)</f>
        <v>105</v>
      </c>
    </row>
    <row r="73" spans="1:16">
      <c r="A73" s="4">
        <v>39692</v>
      </c>
      <c r="B73">
        <v>836.1</v>
      </c>
      <c r="C73">
        <v>-815.4</v>
      </c>
      <c r="D73">
        <f t="shared" si="3"/>
        <v>20.700000000000045</v>
      </c>
      <c r="E73">
        <v>15</v>
      </c>
      <c r="F73">
        <v>30</v>
      </c>
      <c r="G73">
        <v>45</v>
      </c>
      <c r="H73">
        <v>60</v>
      </c>
      <c r="I73">
        <v>75</v>
      </c>
      <c r="J73">
        <v>45</v>
      </c>
      <c r="K73">
        <v>45</v>
      </c>
      <c r="L73">
        <v>45</v>
      </c>
      <c r="M73" s="5">
        <v>45</v>
      </c>
      <c r="N73" s="7"/>
    </row>
    <row r="74" spans="1:16">
      <c r="A74" s="4">
        <v>39699</v>
      </c>
      <c r="B74">
        <v>817.8</v>
      </c>
      <c r="C74">
        <v>-796.6</v>
      </c>
      <c r="D74">
        <f t="shared" si="3"/>
        <v>21.199999999999932</v>
      </c>
      <c r="E74">
        <v>15</v>
      </c>
      <c r="F74">
        <v>30</v>
      </c>
      <c r="G74">
        <v>45</v>
      </c>
      <c r="H74">
        <v>60</v>
      </c>
      <c r="I74">
        <v>-15</v>
      </c>
      <c r="J74">
        <v>-15</v>
      </c>
      <c r="K74">
        <v>-15</v>
      </c>
      <c r="L74">
        <v>-15</v>
      </c>
      <c r="M74" s="11">
        <v>-15</v>
      </c>
      <c r="N74" s="7"/>
    </row>
    <row r="75" spans="1:16">
      <c r="A75" s="4">
        <v>39699</v>
      </c>
      <c r="B75">
        <v>817.8</v>
      </c>
      <c r="C75">
        <v>-796.6</v>
      </c>
      <c r="D75">
        <f t="shared" si="3"/>
        <v>21.199999999999932</v>
      </c>
      <c r="E75">
        <v>15</v>
      </c>
      <c r="F75">
        <v>30</v>
      </c>
      <c r="G75">
        <v>45</v>
      </c>
      <c r="H75">
        <v>60</v>
      </c>
      <c r="I75">
        <v>75</v>
      </c>
      <c r="J75">
        <v>90</v>
      </c>
      <c r="K75">
        <v>105</v>
      </c>
      <c r="L75">
        <v>15</v>
      </c>
      <c r="M75" s="5">
        <v>15</v>
      </c>
      <c r="N75" s="7"/>
    </row>
    <row r="76" spans="1:16">
      <c r="A76" s="4">
        <v>39706</v>
      </c>
      <c r="B76">
        <v>787.3</v>
      </c>
      <c r="C76">
        <v>-764.2</v>
      </c>
      <c r="D76">
        <f t="shared" si="3"/>
        <v>23.099999999999909</v>
      </c>
      <c r="E76">
        <v>15</v>
      </c>
      <c r="F76">
        <v>30</v>
      </c>
      <c r="G76">
        <v>45</v>
      </c>
      <c r="H76">
        <v>60</v>
      </c>
      <c r="I76">
        <v>75</v>
      </c>
      <c r="J76">
        <v>90</v>
      </c>
      <c r="K76">
        <v>105</v>
      </c>
      <c r="L76">
        <v>120</v>
      </c>
      <c r="M76" s="5">
        <v>135</v>
      </c>
      <c r="N76" s="7"/>
    </row>
    <row r="77" spans="1:16" ht="18">
      <c r="A77" s="4">
        <v>39713</v>
      </c>
      <c r="B77">
        <v>908.4</v>
      </c>
      <c r="C77">
        <v>-861.7</v>
      </c>
      <c r="D77">
        <f t="shared" si="3"/>
        <v>46.699999999999932</v>
      </c>
      <c r="E77">
        <v>-15</v>
      </c>
      <c r="F77">
        <v>-15</v>
      </c>
      <c r="G77">
        <v>-15</v>
      </c>
      <c r="H77">
        <v>-15</v>
      </c>
      <c r="I77">
        <v>-15</v>
      </c>
      <c r="J77">
        <v>-15</v>
      </c>
      <c r="K77">
        <v>-15</v>
      </c>
      <c r="L77">
        <v>-15</v>
      </c>
      <c r="M77" s="11">
        <v>-15</v>
      </c>
      <c r="N77" s="7"/>
      <c r="O77" s="17"/>
      <c r="P77" s="18"/>
    </row>
    <row r="78" spans="1:16">
      <c r="A78" s="4">
        <v>39713</v>
      </c>
      <c r="B78">
        <v>908.4</v>
      </c>
      <c r="C78">
        <v>-861.7</v>
      </c>
      <c r="D78">
        <f t="shared" si="3"/>
        <v>46.699999999999932</v>
      </c>
      <c r="E78">
        <v>-15</v>
      </c>
      <c r="F78">
        <v>-15</v>
      </c>
      <c r="G78">
        <v>-15</v>
      </c>
      <c r="H78">
        <v>-15</v>
      </c>
      <c r="I78">
        <v>-15</v>
      </c>
      <c r="J78">
        <v>-15</v>
      </c>
      <c r="K78">
        <v>-15</v>
      </c>
      <c r="L78">
        <v>-15</v>
      </c>
      <c r="M78" s="11">
        <v>-15</v>
      </c>
      <c r="N78" s="7"/>
    </row>
    <row r="79" spans="1:16">
      <c r="A79" s="4">
        <v>39720</v>
      </c>
      <c r="B79">
        <v>923.9</v>
      </c>
      <c r="C79">
        <v>-866.8</v>
      </c>
      <c r="D79">
        <f t="shared" si="3"/>
        <v>57.100000000000023</v>
      </c>
      <c r="E79">
        <v>-15</v>
      </c>
      <c r="F79">
        <v>-15</v>
      </c>
      <c r="G79">
        <v>-15</v>
      </c>
      <c r="H79">
        <v>-15</v>
      </c>
      <c r="I79">
        <v>-15</v>
      </c>
      <c r="J79">
        <v>-15</v>
      </c>
      <c r="K79">
        <v>-15</v>
      </c>
      <c r="L79">
        <v>-15</v>
      </c>
      <c r="M79" s="11">
        <v>-15</v>
      </c>
      <c r="N79" s="7"/>
    </row>
    <row r="80" spans="1:16">
      <c r="A80" s="4">
        <v>39720</v>
      </c>
      <c r="B80">
        <v>923.9</v>
      </c>
      <c r="C80">
        <v>-866.8</v>
      </c>
      <c r="D80">
        <f t="shared" si="3"/>
        <v>57.100000000000023</v>
      </c>
      <c r="E80">
        <v>-15</v>
      </c>
      <c r="F80">
        <v>-15</v>
      </c>
      <c r="G80">
        <v>-15</v>
      </c>
      <c r="H80">
        <v>-15</v>
      </c>
      <c r="I80">
        <v>-15</v>
      </c>
      <c r="J80">
        <v>-15</v>
      </c>
      <c r="K80">
        <v>-15</v>
      </c>
      <c r="L80">
        <v>-15</v>
      </c>
      <c r="M80" s="11">
        <v>-15</v>
      </c>
      <c r="N80" s="7"/>
    </row>
    <row r="81" spans="1:18" ht="18">
      <c r="D81">
        <f t="shared" si="3"/>
        <v>0</v>
      </c>
      <c r="N81" s="17" t="s">
        <v>23</v>
      </c>
      <c r="O81" s="17" t="s">
        <v>12</v>
      </c>
      <c r="P81" s="31" t="s">
        <v>23</v>
      </c>
      <c r="Q81" s="31" t="s">
        <v>12</v>
      </c>
      <c r="R81" s="32" t="s">
        <v>26</v>
      </c>
    </row>
    <row r="82" spans="1:18" ht="18">
      <c r="A82" s="4">
        <v>39727</v>
      </c>
      <c r="B82">
        <v>875.8</v>
      </c>
      <c r="C82">
        <v>-825.4</v>
      </c>
      <c r="D82">
        <f t="shared" si="3"/>
        <v>50.399999999999977</v>
      </c>
      <c r="E82">
        <v>15</v>
      </c>
      <c r="F82" s="5">
        <v>30</v>
      </c>
      <c r="G82">
        <v>45</v>
      </c>
      <c r="H82">
        <v>-15</v>
      </c>
      <c r="I82">
        <v>-15</v>
      </c>
      <c r="J82">
        <v>-15</v>
      </c>
      <c r="K82">
        <v>-15</v>
      </c>
      <c r="L82">
        <v>-15</v>
      </c>
      <c r="M82" s="11">
        <v>-15</v>
      </c>
      <c r="N82" s="7">
        <f>SUM(M82:M87)</f>
        <v>112</v>
      </c>
      <c r="O82" s="7">
        <f>SUM(F82:F87)</f>
        <v>90</v>
      </c>
      <c r="P82" s="31">
        <f>SUM(N82:N97)*100</f>
        <v>9700</v>
      </c>
      <c r="Q82" s="31">
        <f>SUM(O82:O97)*100</f>
        <v>24000</v>
      </c>
    </row>
    <row r="83" spans="1:18">
      <c r="A83" s="4">
        <v>39727</v>
      </c>
      <c r="B83">
        <v>875.8</v>
      </c>
      <c r="C83">
        <v>-825.4</v>
      </c>
      <c r="D83">
        <f t="shared" si="3"/>
        <v>50.399999999999977</v>
      </c>
      <c r="E83">
        <v>-15</v>
      </c>
      <c r="F83" s="30">
        <v>-15</v>
      </c>
      <c r="G83">
        <v>-15</v>
      </c>
      <c r="H83">
        <v>-15</v>
      </c>
      <c r="I83">
        <v>-15</v>
      </c>
      <c r="J83">
        <v>-15</v>
      </c>
      <c r="K83">
        <v>-15</v>
      </c>
      <c r="L83">
        <v>-15</v>
      </c>
      <c r="M83" s="11">
        <v>-15</v>
      </c>
      <c r="N83" s="9"/>
    </row>
    <row r="84" spans="1:18">
      <c r="A84" s="4">
        <v>39734</v>
      </c>
      <c r="B84">
        <v>871.9</v>
      </c>
      <c r="C84">
        <v>-822.6</v>
      </c>
      <c r="D84">
        <f t="shared" si="3"/>
        <v>49.299999999999955</v>
      </c>
      <c r="E84">
        <v>15</v>
      </c>
      <c r="F84" s="5">
        <v>30</v>
      </c>
      <c r="G84">
        <v>45</v>
      </c>
      <c r="H84">
        <v>60</v>
      </c>
      <c r="I84">
        <v>75</v>
      </c>
      <c r="J84">
        <v>90</v>
      </c>
      <c r="K84">
        <v>105</v>
      </c>
      <c r="L84">
        <v>120</v>
      </c>
      <c r="M84" s="5">
        <v>135</v>
      </c>
      <c r="N84" s="9"/>
      <c r="O84" s="7"/>
    </row>
    <row r="85" spans="1:18">
      <c r="A85" s="4">
        <v>39741</v>
      </c>
      <c r="B85">
        <v>809.7</v>
      </c>
      <c r="C85">
        <v>-781.5</v>
      </c>
      <c r="D85">
        <f t="shared" si="3"/>
        <v>28.200000000000045</v>
      </c>
      <c r="E85">
        <v>15</v>
      </c>
      <c r="F85" s="5">
        <v>30</v>
      </c>
      <c r="G85">
        <v>45</v>
      </c>
      <c r="H85">
        <v>60</v>
      </c>
      <c r="I85">
        <v>75</v>
      </c>
      <c r="J85">
        <v>90</v>
      </c>
      <c r="K85">
        <v>37</v>
      </c>
      <c r="L85">
        <v>37</v>
      </c>
      <c r="M85" s="5">
        <v>37</v>
      </c>
      <c r="N85" s="9"/>
      <c r="O85" s="7"/>
    </row>
    <row r="86" spans="1:18">
      <c r="A86" s="4">
        <v>39748</v>
      </c>
      <c r="B86">
        <v>746.7</v>
      </c>
      <c r="C86">
        <v>-706.6</v>
      </c>
      <c r="D86">
        <f t="shared" si="3"/>
        <v>40.100000000000023</v>
      </c>
      <c r="E86">
        <v>15</v>
      </c>
      <c r="F86" s="5">
        <v>30</v>
      </c>
      <c r="G86">
        <v>-15</v>
      </c>
      <c r="H86">
        <v>-15</v>
      </c>
      <c r="I86">
        <v>-15</v>
      </c>
      <c r="J86">
        <v>-15</v>
      </c>
      <c r="K86">
        <v>-15</v>
      </c>
      <c r="L86">
        <v>-15</v>
      </c>
      <c r="M86" s="11">
        <v>-15</v>
      </c>
      <c r="N86" s="9"/>
      <c r="O86" s="7"/>
    </row>
    <row r="87" spans="1:18">
      <c r="A87" s="4">
        <v>39748</v>
      </c>
      <c r="B87">
        <v>746.7</v>
      </c>
      <c r="C87">
        <v>-706.6</v>
      </c>
      <c r="D87">
        <f t="shared" si="3"/>
        <v>40.100000000000023</v>
      </c>
      <c r="E87">
        <v>-15</v>
      </c>
      <c r="F87" s="30">
        <v>-15</v>
      </c>
      <c r="G87">
        <v>-15</v>
      </c>
      <c r="H87">
        <v>-15</v>
      </c>
      <c r="I87">
        <v>-15</v>
      </c>
      <c r="J87">
        <v>-15</v>
      </c>
      <c r="K87">
        <v>-15</v>
      </c>
      <c r="L87">
        <v>-15</v>
      </c>
      <c r="M87" s="11">
        <v>-15</v>
      </c>
      <c r="N87" s="9"/>
      <c r="O87" s="7"/>
    </row>
    <row r="88" spans="1:18">
      <c r="D88">
        <f t="shared" si="3"/>
        <v>0</v>
      </c>
      <c r="F88" s="30"/>
      <c r="N88" s="9"/>
      <c r="O88" s="7"/>
    </row>
    <row r="89" spans="1:18">
      <c r="A89" s="4">
        <v>39755</v>
      </c>
      <c r="B89">
        <v>738.9</v>
      </c>
      <c r="C89">
        <v>-721.6</v>
      </c>
      <c r="D89">
        <f t="shared" si="3"/>
        <v>17.299999999999955</v>
      </c>
      <c r="E89">
        <v>15</v>
      </c>
      <c r="F89" s="30">
        <v>-15</v>
      </c>
      <c r="G89">
        <v>-15</v>
      </c>
      <c r="H89">
        <v>-15</v>
      </c>
      <c r="I89">
        <v>-15</v>
      </c>
      <c r="J89">
        <v>-15</v>
      </c>
      <c r="K89">
        <v>-15</v>
      </c>
      <c r="L89">
        <v>-15</v>
      </c>
      <c r="M89" s="11">
        <v>-15</v>
      </c>
      <c r="N89" s="10">
        <f>SUM(M89:M95)</f>
        <v>-105</v>
      </c>
      <c r="O89" s="7">
        <f>SUM(F89:F95)</f>
        <v>30</v>
      </c>
    </row>
    <row r="90" spans="1:18">
      <c r="A90" s="4">
        <v>39755</v>
      </c>
      <c r="B90">
        <v>738.9</v>
      </c>
      <c r="C90">
        <v>-721.6</v>
      </c>
      <c r="D90">
        <f t="shared" si="3"/>
        <v>17.299999999999955</v>
      </c>
      <c r="E90">
        <v>15</v>
      </c>
      <c r="F90" s="30">
        <v>-15</v>
      </c>
      <c r="G90">
        <v>-15</v>
      </c>
      <c r="H90">
        <v>-15</v>
      </c>
      <c r="I90">
        <v>-15</v>
      </c>
      <c r="J90">
        <v>-15</v>
      </c>
      <c r="K90">
        <v>-15</v>
      </c>
      <c r="L90">
        <v>-15</v>
      </c>
      <c r="M90" s="11">
        <v>-15</v>
      </c>
      <c r="N90" s="9"/>
      <c r="O90" s="7"/>
    </row>
    <row r="91" spans="1:18">
      <c r="A91" s="4">
        <v>39762</v>
      </c>
      <c r="B91">
        <v>767.9</v>
      </c>
      <c r="C91">
        <v>-738.1</v>
      </c>
      <c r="D91">
        <f t="shared" si="3"/>
        <v>29.799999999999955</v>
      </c>
      <c r="E91">
        <v>15</v>
      </c>
      <c r="F91" s="5">
        <v>30</v>
      </c>
      <c r="G91">
        <v>-15</v>
      </c>
      <c r="H91">
        <v>-15</v>
      </c>
      <c r="I91">
        <v>-15</v>
      </c>
      <c r="J91">
        <v>-15</v>
      </c>
      <c r="K91">
        <v>-15</v>
      </c>
      <c r="L91">
        <v>-15</v>
      </c>
      <c r="M91" s="11">
        <v>-15</v>
      </c>
      <c r="N91" s="9"/>
      <c r="O91" s="7"/>
    </row>
    <row r="92" spans="1:18">
      <c r="A92" s="4">
        <v>39762</v>
      </c>
      <c r="B92">
        <v>767.9</v>
      </c>
      <c r="C92">
        <v>-738.1</v>
      </c>
      <c r="D92">
        <f t="shared" si="3"/>
        <v>29.799999999999955</v>
      </c>
      <c r="E92">
        <v>15</v>
      </c>
      <c r="F92" s="5">
        <v>30</v>
      </c>
      <c r="G92">
        <v>45</v>
      </c>
      <c r="H92">
        <v>60</v>
      </c>
      <c r="I92">
        <v>-15</v>
      </c>
      <c r="J92">
        <v>-15</v>
      </c>
      <c r="K92">
        <v>-15</v>
      </c>
      <c r="L92">
        <v>-15</v>
      </c>
      <c r="M92" s="11">
        <v>-15</v>
      </c>
      <c r="N92" s="9"/>
      <c r="O92" s="7"/>
    </row>
    <row r="93" spans="1:18">
      <c r="A93" s="4">
        <v>39769</v>
      </c>
      <c r="B93">
        <v>749.1</v>
      </c>
      <c r="C93">
        <v>-730.6</v>
      </c>
      <c r="D93">
        <f t="shared" si="3"/>
        <v>18.5</v>
      </c>
      <c r="E93">
        <v>-15</v>
      </c>
      <c r="F93" s="30">
        <v>-15</v>
      </c>
      <c r="G93">
        <v>-15</v>
      </c>
      <c r="H93">
        <v>-15</v>
      </c>
      <c r="I93">
        <v>-15</v>
      </c>
      <c r="J93">
        <v>-15</v>
      </c>
      <c r="K93">
        <v>-15</v>
      </c>
      <c r="L93">
        <v>-15</v>
      </c>
      <c r="M93" s="11">
        <v>-15</v>
      </c>
      <c r="N93" s="9"/>
      <c r="O93" s="7"/>
    </row>
    <row r="94" spans="1:18">
      <c r="A94" s="4">
        <v>39776</v>
      </c>
      <c r="B94">
        <v>829.3</v>
      </c>
      <c r="C94">
        <v>-785.9</v>
      </c>
      <c r="D94">
        <f t="shared" si="3"/>
        <v>43.399999999999977</v>
      </c>
      <c r="E94">
        <v>15</v>
      </c>
      <c r="F94" s="5">
        <v>30</v>
      </c>
      <c r="G94">
        <v>-15</v>
      </c>
      <c r="H94">
        <v>-15</v>
      </c>
      <c r="I94">
        <v>-15</v>
      </c>
      <c r="J94">
        <v>-15</v>
      </c>
      <c r="K94">
        <v>-15</v>
      </c>
      <c r="L94">
        <v>-15</v>
      </c>
      <c r="M94" s="11">
        <v>-15</v>
      </c>
      <c r="N94" s="9"/>
      <c r="O94" s="7"/>
    </row>
    <row r="95" spans="1:18">
      <c r="A95" s="4">
        <v>39776</v>
      </c>
      <c r="B95">
        <v>829.3</v>
      </c>
      <c r="C95">
        <v>-785.9</v>
      </c>
      <c r="D95">
        <f t="shared" si="3"/>
        <v>43.399999999999977</v>
      </c>
      <c r="E95">
        <v>-15</v>
      </c>
      <c r="F95" s="30">
        <v>-15</v>
      </c>
      <c r="G95">
        <v>-15</v>
      </c>
      <c r="H95">
        <v>-15</v>
      </c>
      <c r="I95">
        <v>-15</v>
      </c>
      <c r="J95">
        <v>-15</v>
      </c>
      <c r="K95">
        <v>-15</v>
      </c>
      <c r="L95">
        <v>-15</v>
      </c>
      <c r="M95" s="11">
        <v>-15</v>
      </c>
      <c r="N95" s="9"/>
      <c r="O95" s="7"/>
    </row>
    <row r="96" spans="1:18">
      <c r="D96">
        <f t="shared" si="3"/>
        <v>0</v>
      </c>
      <c r="F96" s="30"/>
      <c r="N96" s="9"/>
      <c r="O96" s="7"/>
    </row>
    <row r="97" spans="1:15">
      <c r="A97" s="4">
        <v>39783</v>
      </c>
      <c r="B97">
        <v>818.5</v>
      </c>
      <c r="C97">
        <v>-767.2</v>
      </c>
      <c r="D97">
        <f t="shared" si="3"/>
        <v>51.299999999999955</v>
      </c>
      <c r="E97">
        <v>15</v>
      </c>
      <c r="F97" s="30">
        <v>-15</v>
      </c>
      <c r="G97">
        <v>-15</v>
      </c>
      <c r="H97">
        <v>-15</v>
      </c>
      <c r="I97">
        <v>-15</v>
      </c>
      <c r="J97">
        <v>-15</v>
      </c>
      <c r="K97">
        <v>-15</v>
      </c>
      <c r="L97">
        <v>-15</v>
      </c>
      <c r="M97" s="11">
        <v>-15</v>
      </c>
      <c r="N97" s="7">
        <f>SUM(M97:M103)</f>
        <v>90</v>
      </c>
      <c r="O97" s="7">
        <f>SUM(F97:F103)</f>
        <v>120</v>
      </c>
    </row>
    <row r="98" spans="1:15">
      <c r="A98" s="4">
        <v>39783</v>
      </c>
      <c r="B98">
        <v>818.5</v>
      </c>
      <c r="C98">
        <v>-767.2</v>
      </c>
      <c r="D98">
        <f t="shared" si="3"/>
        <v>51.299999999999955</v>
      </c>
      <c r="E98">
        <v>15</v>
      </c>
      <c r="F98" s="5">
        <v>30</v>
      </c>
      <c r="G98">
        <v>45</v>
      </c>
      <c r="H98">
        <v>60</v>
      </c>
      <c r="I98">
        <v>45</v>
      </c>
      <c r="J98">
        <v>45</v>
      </c>
      <c r="K98">
        <v>45</v>
      </c>
      <c r="L98">
        <v>45</v>
      </c>
      <c r="M98" s="5">
        <v>45</v>
      </c>
      <c r="N98" s="9"/>
      <c r="O98" s="7"/>
    </row>
    <row r="99" spans="1:15">
      <c r="A99" s="4">
        <v>39790</v>
      </c>
      <c r="B99">
        <v>781.8</v>
      </c>
      <c r="C99">
        <v>-754.3</v>
      </c>
      <c r="D99">
        <f t="shared" si="3"/>
        <v>27.5</v>
      </c>
      <c r="E99">
        <v>15</v>
      </c>
      <c r="F99" s="5">
        <v>30</v>
      </c>
      <c r="G99">
        <v>45</v>
      </c>
      <c r="H99">
        <v>60</v>
      </c>
      <c r="I99">
        <v>75</v>
      </c>
      <c r="J99">
        <v>90</v>
      </c>
      <c r="K99">
        <v>105</v>
      </c>
      <c r="L99">
        <v>90</v>
      </c>
      <c r="M99" s="5">
        <v>90</v>
      </c>
      <c r="N99" s="9"/>
      <c r="O99" s="7"/>
    </row>
    <row r="100" spans="1:15">
      <c r="A100" s="4">
        <v>39797</v>
      </c>
      <c r="B100">
        <v>841.9</v>
      </c>
      <c r="C100">
        <v>-822.1</v>
      </c>
      <c r="D100">
        <f>SUM(B100:C100)</f>
        <v>19.799999999999955</v>
      </c>
      <c r="E100">
        <v>15</v>
      </c>
      <c r="F100" s="5">
        <v>30</v>
      </c>
      <c r="G100">
        <v>45</v>
      </c>
      <c r="H100">
        <v>15</v>
      </c>
      <c r="I100">
        <v>15</v>
      </c>
      <c r="J100">
        <v>15</v>
      </c>
      <c r="K100">
        <v>15</v>
      </c>
      <c r="L100">
        <v>15</v>
      </c>
      <c r="M100" s="5">
        <v>15</v>
      </c>
      <c r="N100" s="9"/>
      <c r="O100" s="7"/>
    </row>
    <row r="101" spans="1:15">
      <c r="A101" s="4">
        <v>39804</v>
      </c>
      <c r="B101">
        <v>851.1</v>
      </c>
      <c r="C101">
        <v>-836.3</v>
      </c>
      <c r="D101">
        <f>SUM(B101:C101)</f>
        <v>14.800000000000068</v>
      </c>
      <c r="E101">
        <v>15</v>
      </c>
      <c r="F101" s="5">
        <v>30</v>
      </c>
      <c r="G101">
        <v>-15</v>
      </c>
      <c r="H101">
        <v>-15</v>
      </c>
      <c r="I101">
        <v>-15</v>
      </c>
      <c r="J101">
        <v>-15</v>
      </c>
      <c r="K101">
        <v>-15</v>
      </c>
      <c r="L101">
        <v>-15</v>
      </c>
      <c r="M101" s="11">
        <v>-15</v>
      </c>
      <c r="N101" s="9"/>
      <c r="O101" s="7"/>
    </row>
    <row r="102" spans="1:15">
      <c r="A102" s="4">
        <v>39804</v>
      </c>
      <c r="B102">
        <v>851.1</v>
      </c>
      <c r="C102">
        <v>-836.3</v>
      </c>
      <c r="D102">
        <f>SUM(B102:C102)</f>
        <v>14.800000000000068</v>
      </c>
      <c r="E102">
        <v>-15</v>
      </c>
      <c r="F102" s="30">
        <v>-15</v>
      </c>
      <c r="G102">
        <v>-15</v>
      </c>
      <c r="H102">
        <v>-15</v>
      </c>
      <c r="I102">
        <v>-15</v>
      </c>
      <c r="J102">
        <v>-15</v>
      </c>
      <c r="K102">
        <v>-15</v>
      </c>
      <c r="L102">
        <v>-15</v>
      </c>
      <c r="M102" s="11">
        <v>-15</v>
      </c>
      <c r="N102" s="9"/>
      <c r="O102" s="7"/>
    </row>
    <row r="103" spans="1:15">
      <c r="A103" s="4">
        <v>39811</v>
      </c>
      <c r="B103">
        <v>887.8</v>
      </c>
      <c r="C103">
        <v>-872.4</v>
      </c>
      <c r="D103">
        <f>SUM(B103:C103)</f>
        <v>15.399999999999977</v>
      </c>
      <c r="E103">
        <v>15</v>
      </c>
      <c r="F103" s="5">
        <v>30</v>
      </c>
      <c r="G103">
        <v>45</v>
      </c>
      <c r="H103">
        <v>60</v>
      </c>
      <c r="I103">
        <v>-15</v>
      </c>
      <c r="J103">
        <v>-15</v>
      </c>
      <c r="K103">
        <v>-15</v>
      </c>
      <c r="L103">
        <v>-15</v>
      </c>
      <c r="M103" s="11">
        <v>-15</v>
      </c>
      <c r="N103" s="9"/>
      <c r="O103" s="9"/>
    </row>
    <row r="104" spans="1:15">
      <c r="O104" s="7"/>
    </row>
    <row r="105" spans="1:15">
      <c r="A105" t="s">
        <v>27</v>
      </c>
      <c r="O105" s="7"/>
    </row>
    <row r="106" spans="1:15">
      <c r="O106" s="7"/>
    </row>
    <row r="107" spans="1:15">
      <c r="O107" s="9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R103"/>
  <sheetViews>
    <sheetView workbookViewId="0">
      <selection activeCell="N2" sqref="N2"/>
    </sheetView>
  </sheetViews>
  <sheetFormatPr baseColWidth="10" defaultColWidth="11.5703125" defaultRowHeight="12.75"/>
  <cols>
    <col min="2" max="2" width="9.85546875" customWidth="1"/>
    <col min="3" max="3" width="9.140625" customWidth="1"/>
    <col min="14" max="14" width="17.140625" customWidth="1"/>
  </cols>
  <sheetData>
    <row r="1" spans="1:17" ht="18">
      <c r="N1" s="17" t="s">
        <v>30</v>
      </c>
      <c r="O1" s="12"/>
    </row>
    <row r="2" spans="1:17" ht="23.25">
      <c r="E2">
        <f t="shared" ref="E2:M2" si="0">SUM(E4:E229)</f>
        <v>315.74999999999989</v>
      </c>
      <c r="F2">
        <f t="shared" si="0"/>
        <v>434.61999999999995</v>
      </c>
      <c r="G2">
        <f t="shared" si="0"/>
        <v>422.9000000000002</v>
      </c>
      <c r="H2">
        <f t="shared" si="0"/>
        <v>579.74999999999989</v>
      </c>
      <c r="I2">
        <f t="shared" si="0"/>
        <v>528.39999999999986</v>
      </c>
      <c r="J2">
        <f t="shared" si="0"/>
        <v>405.04999999999984</v>
      </c>
      <c r="K2">
        <f t="shared" si="0"/>
        <v>405.36</v>
      </c>
      <c r="L2">
        <f t="shared" si="0"/>
        <v>264.38999999999976</v>
      </c>
      <c r="M2">
        <f t="shared" si="0"/>
        <v>303.41999999999973</v>
      </c>
      <c r="N2" s="1">
        <f>SUM(N4:N97)*100</f>
        <v>64285.999999999978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39818</v>
      </c>
      <c r="B4">
        <v>884.1</v>
      </c>
      <c r="C4">
        <v>-844.8</v>
      </c>
      <c r="D4">
        <f t="shared" ref="D4:D35" si="1">SUM(B4:C4)</f>
        <v>39.300000000000068</v>
      </c>
      <c r="E4">
        <v>-15</v>
      </c>
      <c r="F4">
        <v>-15</v>
      </c>
      <c r="G4">
        <v>-15</v>
      </c>
      <c r="H4" s="11">
        <v>-15</v>
      </c>
      <c r="I4" s="6">
        <v>-15</v>
      </c>
      <c r="J4">
        <v>-15</v>
      </c>
      <c r="K4">
        <v>-15</v>
      </c>
      <c r="L4">
        <v>-15</v>
      </c>
      <c r="M4">
        <v>-15</v>
      </c>
      <c r="N4" s="7">
        <f>SUM(H4:H11)</f>
        <v>83.5</v>
      </c>
      <c r="O4" s="31">
        <f>SUM(N4:N15)*100</f>
        <v>30039.999999999996</v>
      </c>
    </row>
    <row r="5" spans="1:17">
      <c r="A5" s="4">
        <v>39818</v>
      </c>
      <c r="B5">
        <v>884.1</v>
      </c>
      <c r="C5">
        <v>-844.8</v>
      </c>
      <c r="D5">
        <f t="shared" si="1"/>
        <v>39.300000000000068</v>
      </c>
      <c r="E5">
        <v>15</v>
      </c>
      <c r="F5">
        <v>30</v>
      </c>
      <c r="G5">
        <v>45</v>
      </c>
      <c r="H5" s="5">
        <v>37</v>
      </c>
      <c r="I5" s="6">
        <v>37</v>
      </c>
      <c r="J5">
        <v>37</v>
      </c>
      <c r="K5">
        <v>37</v>
      </c>
      <c r="L5">
        <v>37</v>
      </c>
      <c r="M5">
        <v>37</v>
      </c>
      <c r="O5" s="12"/>
    </row>
    <row r="6" spans="1:17">
      <c r="A6" s="4">
        <v>39825</v>
      </c>
      <c r="B6">
        <v>853.8</v>
      </c>
      <c r="C6">
        <v>-814.9</v>
      </c>
      <c r="D6">
        <f t="shared" si="1"/>
        <v>38.899999999999977</v>
      </c>
      <c r="E6">
        <v>-15</v>
      </c>
      <c r="F6">
        <v>-15</v>
      </c>
      <c r="G6">
        <v>-15</v>
      </c>
      <c r="H6" s="11">
        <v>-15</v>
      </c>
      <c r="I6" s="6">
        <v>-15</v>
      </c>
      <c r="J6">
        <v>-15</v>
      </c>
      <c r="K6">
        <v>-15</v>
      </c>
      <c r="L6">
        <v>-15</v>
      </c>
      <c r="M6">
        <v>-15</v>
      </c>
      <c r="O6" s="12"/>
    </row>
    <row r="7" spans="1:17">
      <c r="A7" s="4">
        <v>39825</v>
      </c>
      <c r="B7">
        <v>853.8</v>
      </c>
      <c r="C7">
        <v>-814.9</v>
      </c>
      <c r="D7">
        <f t="shared" si="1"/>
        <v>38.899999999999977</v>
      </c>
      <c r="E7">
        <v>15</v>
      </c>
      <c r="F7">
        <v>30</v>
      </c>
      <c r="G7">
        <v>45</v>
      </c>
      <c r="H7" s="5">
        <v>60</v>
      </c>
      <c r="I7" s="6">
        <v>75</v>
      </c>
      <c r="J7">
        <v>60</v>
      </c>
      <c r="K7">
        <v>60</v>
      </c>
      <c r="L7">
        <v>60</v>
      </c>
      <c r="M7">
        <v>60</v>
      </c>
      <c r="O7" s="12"/>
    </row>
    <row r="8" spans="1:17">
      <c r="A8" s="4">
        <v>39832</v>
      </c>
      <c r="B8">
        <v>845.4</v>
      </c>
      <c r="C8">
        <v>-831.9</v>
      </c>
      <c r="D8">
        <f t="shared" si="1"/>
        <v>13.5</v>
      </c>
      <c r="E8">
        <v>-13.5</v>
      </c>
      <c r="F8">
        <v>-13.5</v>
      </c>
      <c r="G8">
        <v>-13.5</v>
      </c>
      <c r="H8" s="11">
        <v>-13.5</v>
      </c>
      <c r="I8" s="6">
        <v>-13.5</v>
      </c>
      <c r="J8">
        <v>-13.5</v>
      </c>
      <c r="K8">
        <v>-13.5</v>
      </c>
      <c r="L8">
        <v>-13.5</v>
      </c>
      <c r="M8">
        <v>-13.5</v>
      </c>
      <c r="O8" s="12"/>
    </row>
    <row r="9" spans="1:17">
      <c r="A9" s="4">
        <v>39832</v>
      </c>
      <c r="B9">
        <v>845.4</v>
      </c>
      <c r="C9">
        <v>-831.9</v>
      </c>
      <c r="D9">
        <f t="shared" si="1"/>
        <v>13.5</v>
      </c>
      <c r="E9">
        <v>15</v>
      </c>
      <c r="F9">
        <v>30</v>
      </c>
      <c r="G9">
        <v>45</v>
      </c>
      <c r="H9" s="5">
        <v>60</v>
      </c>
      <c r="I9" s="6">
        <v>75</v>
      </c>
      <c r="J9">
        <v>75</v>
      </c>
      <c r="K9">
        <v>75</v>
      </c>
      <c r="L9">
        <v>75</v>
      </c>
      <c r="M9">
        <v>75</v>
      </c>
      <c r="O9" s="12"/>
    </row>
    <row r="10" spans="1:17">
      <c r="A10" s="4">
        <v>39839</v>
      </c>
      <c r="B10">
        <v>915.4</v>
      </c>
      <c r="C10">
        <v>-888.8</v>
      </c>
      <c r="D10">
        <f t="shared" si="1"/>
        <v>26.600000000000023</v>
      </c>
      <c r="E10">
        <v>-15</v>
      </c>
      <c r="F10">
        <v>-15</v>
      </c>
      <c r="G10">
        <v>-15</v>
      </c>
      <c r="H10" s="11">
        <v>-15</v>
      </c>
      <c r="I10" s="6">
        <v>-15</v>
      </c>
      <c r="J10">
        <v>-15</v>
      </c>
      <c r="K10">
        <v>-15</v>
      </c>
      <c r="L10">
        <v>-15</v>
      </c>
      <c r="M10">
        <v>-15</v>
      </c>
      <c r="O10" s="12"/>
    </row>
    <row r="11" spans="1:17">
      <c r="A11" s="4">
        <v>39839</v>
      </c>
      <c r="B11">
        <v>915.4</v>
      </c>
      <c r="C11">
        <v>-888.8</v>
      </c>
      <c r="D11">
        <f t="shared" si="1"/>
        <v>26.600000000000023</v>
      </c>
      <c r="E11">
        <v>-15</v>
      </c>
      <c r="F11">
        <v>-15</v>
      </c>
      <c r="G11">
        <v>-15</v>
      </c>
      <c r="H11" s="11">
        <v>-15</v>
      </c>
      <c r="I11" s="6">
        <v>-15</v>
      </c>
      <c r="J11">
        <v>-15</v>
      </c>
      <c r="K11">
        <v>-15</v>
      </c>
      <c r="L11">
        <v>-15</v>
      </c>
      <c r="M11">
        <v>-15</v>
      </c>
      <c r="O11" s="12"/>
    </row>
    <row r="12" spans="1:17">
      <c r="D12">
        <f t="shared" si="1"/>
        <v>0</v>
      </c>
      <c r="H12" s="11"/>
      <c r="I12" s="6"/>
      <c r="O12" s="12"/>
    </row>
    <row r="13" spans="1:17">
      <c r="A13" s="4">
        <v>39846</v>
      </c>
      <c r="B13">
        <v>927.6</v>
      </c>
      <c r="C13">
        <v>-900.8</v>
      </c>
      <c r="D13">
        <f t="shared" si="1"/>
        <v>26.800000000000068</v>
      </c>
      <c r="E13">
        <v>-15</v>
      </c>
      <c r="F13">
        <v>-15</v>
      </c>
      <c r="G13">
        <v>-15</v>
      </c>
      <c r="H13" s="11">
        <v>-15</v>
      </c>
      <c r="I13" s="6">
        <v>-15</v>
      </c>
      <c r="J13">
        <v>-15</v>
      </c>
      <c r="K13">
        <v>-15</v>
      </c>
      <c r="L13">
        <v>-15</v>
      </c>
      <c r="M13">
        <v>-15</v>
      </c>
      <c r="N13" s="7">
        <f>SUM(H13:H18)</f>
        <v>216.9</v>
      </c>
      <c r="O13" s="12"/>
    </row>
    <row r="14" spans="1:17">
      <c r="A14" s="4">
        <v>39846</v>
      </c>
      <c r="B14">
        <v>927.6</v>
      </c>
      <c r="C14">
        <v>-900.8</v>
      </c>
      <c r="D14">
        <f t="shared" si="1"/>
        <v>26.800000000000068</v>
      </c>
      <c r="E14">
        <v>15</v>
      </c>
      <c r="F14">
        <v>30</v>
      </c>
      <c r="G14">
        <v>45</v>
      </c>
      <c r="H14" s="5">
        <v>60</v>
      </c>
      <c r="I14" s="6">
        <v>75</v>
      </c>
      <c r="J14">
        <v>15</v>
      </c>
      <c r="K14">
        <v>15</v>
      </c>
      <c r="L14">
        <v>15</v>
      </c>
      <c r="M14">
        <v>15</v>
      </c>
      <c r="O14" s="12"/>
    </row>
    <row r="15" spans="1:17">
      <c r="A15" s="4">
        <v>39853</v>
      </c>
      <c r="B15">
        <v>910.6</v>
      </c>
      <c r="C15">
        <v>-890.4</v>
      </c>
      <c r="D15">
        <f t="shared" si="1"/>
        <v>20.200000000000045</v>
      </c>
      <c r="E15">
        <v>15</v>
      </c>
      <c r="F15">
        <v>30</v>
      </c>
      <c r="G15">
        <v>45</v>
      </c>
      <c r="H15" s="5">
        <v>60</v>
      </c>
      <c r="I15" s="6">
        <v>75</v>
      </c>
      <c r="J15">
        <v>90</v>
      </c>
      <c r="K15">
        <v>30</v>
      </c>
      <c r="L15">
        <v>30</v>
      </c>
      <c r="M15">
        <v>30</v>
      </c>
      <c r="O15" s="12"/>
    </row>
    <row r="16" spans="1:17">
      <c r="A16" s="4">
        <v>39860</v>
      </c>
      <c r="B16">
        <v>943.8</v>
      </c>
      <c r="C16">
        <v>-935.7</v>
      </c>
      <c r="D16">
        <f t="shared" si="1"/>
        <v>8.0999999999999091</v>
      </c>
      <c r="E16">
        <v>15</v>
      </c>
      <c r="F16">
        <v>30</v>
      </c>
      <c r="G16">
        <v>45</v>
      </c>
      <c r="H16" s="5">
        <v>60</v>
      </c>
      <c r="I16" s="6">
        <v>75</v>
      </c>
      <c r="J16">
        <v>90</v>
      </c>
      <c r="K16">
        <v>105</v>
      </c>
      <c r="L16">
        <v>-15</v>
      </c>
      <c r="M16">
        <v>-15</v>
      </c>
      <c r="O16" s="12"/>
    </row>
    <row r="17" spans="1:16">
      <c r="A17" s="4">
        <v>39860</v>
      </c>
      <c r="B17">
        <v>943.8</v>
      </c>
      <c r="C17">
        <v>-935.7</v>
      </c>
      <c r="D17">
        <f t="shared" si="1"/>
        <v>8.0999999999999091</v>
      </c>
      <c r="E17">
        <v>-8.1</v>
      </c>
      <c r="F17">
        <v>-8.1</v>
      </c>
      <c r="G17">
        <v>-8.1</v>
      </c>
      <c r="H17" s="11">
        <v>-8.1</v>
      </c>
      <c r="I17" s="6">
        <v>-8.1</v>
      </c>
      <c r="J17">
        <v>-8.1</v>
      </c>
      <c r="K17">
        <v>-8.1</v>
      </c>
      <c r="L17">
        <v>-8.1</v>
      </c>
      <c r="M17">
        <v>-8.1</v>
      </c>
      <c r="O17" s="12"/>
    </row>
    <row r="18" spans="1:16">
      <c r="A18" s="4">
        <v>39867</v>
      </c>
      <c r="B18">
        <v>997.7</v>
      </c>
      <c r="C18">
        <v>-975.6</v>
      </c>
      <c r="D18">
        <f t="shared" si="1"/>
        <v>22.100000000000023</v>
      </c>
      <c r="E18">
        <v>15</v>
      </c>
      <c r="F18">
        <v>30</v>
      </c>
      <c r="G18">
        <v>45</v>
      </c>
      <c r="H18" s="5">
        <v>60</v>
      </c>
      <c r="I18" s="6">
        <v>75</v>
      </c>
      <c r="J18">
        <v>22</v>
      </c>
      <c r="K18">
        <v>22</v>
      </c>
      <c r="L18">
        <v>22</v>
      </c>
      <c r="M18">
        <v>22</v>
      </c>
      <c r="O18" s="12"/>
    </row>
    <row r="19" spans="1:16" ht="18">
      <c r="D19">
        <f t="shared" si="1"/>
        <v>0</v>
      </c>
      <c r="O19" s="31" t="s">
        <v>12</v>
      </c>
      <c r="P19" s="32" t="s">
        <v>24</v>
      </c>
    </row>
    <row r="20" spans="1:16" ht="18">
      <c r="A20" s="4">
        <v>39874</v>
      </c>
      <c r="B20">
        <v>957.9</v>
      </c>
      <c r="C20">
        <v>-921.4</v>
      </c>
      <c r="D20">
        <f t="shared" si="1"/>
        <v>36.5</v>
      </c>
      <c r="E20">
        <v>15</v>
      </c>
      <c r="F20" s="5">
        <v>30</v>
      </c>
      <c r="G20">
        <v>-15</v>
      </c>
      <c r="H20" s="6">
        <v>-15</v>
      </c>
      <c r="I20" s="6">
        <v>-15</v>
      </c>
      <c r="J20">
        <v>-15</v>
      </c>
      <c r="K20">
        <v>-15</v>
      </c>
      <c r="L20">
        <v>-15</v>
      </c>
      <c r="M20">
        <v>-15</v>
      </c>
      <c r="N20" s="7">
        <f>SUM(F20:F27)</f>
        <v>105</v>
      </c>
      <c r="O20" s="31">
        <f>SUM(N20:N56)*100</f>
        <v>13637.999999999976</v>
      </c>
      <c r="P20" s="32"/>
    </row>
    <row r="21" spans="1:16" ht="18">
      <c r="A21" s="4">
        <v>39874</v>
      </c>
      <c r="B21">
        <v>957.9</v>
      </c>
      <c r="C21">
        <v>-921.4</v>
      </c>
      <c r="D21">
        <f t="shared" si="1"/>
        <v>36.5</v>
      </c>
      <c r="E21">
        <v>-15</v>
      </c>
      <c r="F21" s="11">
        <v>-15</v>
      </c>
      <c r="G21">
        <v>-15</v>
      </c>
      <c r="H21" s="6">
        <v>-15</v>
      </c>
      <c r="I21" s="6">
        <v>-15</v>
      </c>
      <c r="J21">
        <v>-15</v>
      </c>
      <c r="K21">
        <v>-15</v>
      </c>
      <c r="L21">
        <v>-15</v>
      </c>
      <c r="M21">
        <v>-15</v>
      </c>
      <c r="O21" s="31"/>
      <c r="P21" s="32"/>
    </row>
    <row r="22" spans="1:16">
      <c r="A22" s="4">
        <v>39881</v>
      </c>
      <c r="B22">
        <v>940.3</v>
      </c>
      <c r="C22">
        <v>-911.1</v>
      </c>
      <c r="D22">
        <f t="shared" si="1"/>
        <v>29.199999999999932</v>
      </c>
      <c r="E22">
        <v>15</v>
      </c>
      <c r="F22" s="11">
        <v>-15</v>
      </c>
      <c r="G22">
        <v>-15</v>
      </c>
      <c r="H22" s="6">
        <v>-15</v>
      </c>
      <c r="I22" s="6">
        <v>-15</v>
      </c>
      <c r="J22">
        <v>-15</v>
      </c>
      <c r="K22">
        <v>-15</v>
      </c>
      <c r="L22">
        <v>-15</v>
      </c>
      <c r="M22">
        <v>-15</v>
      </c>
      <c r="O22" s="12"/>
    </row>
    <row r="23" spans="1:16">
      <c r="A23" s="4">
        <v>39881</v>
      </c>
      <c r="B23">
        <v>940.3</v>
      </c>
      <c r="C23">
        <v>-911.1</v>
      </c>
      <c r="D23">
        <f t="shared" si="1"/>
        <v>29.199999999999932</v>
      </c>
      <c r="E23">
        <v>15</v>
      </c>
      <c r="F23" s="11">
        <v>-15</v>
      </c>
      <c r="G23">
        <v>-15</v>
      </c>
      <c r="H23" s="6">
        <v>-15</v>
      </c>
      <c r="I23" s="6">
        <v>-15</v>
      </c>
      <c r="J23">
        <v>-15</v>
      </c>
      <c r="K23">
        <v>-15</v>
      </c>
      <c r="L23">
        <v>-15</v>
      </c>
      <c r="M23">
        <v>-15</v>
      </c>
      <c r="O23" s="12"/>
    </row>
    <row r="24" spans="1:16">
      <c r="A24" s="4">
        <v>39888</v>
      </c>
      <c r="B24">
        <v>929.4</v>
      </c>
      <c r="C24">
        <v>-915.3</v>
      </c>
      <c r="D24">
        <f t="shared" si="1"/>
        <v>14.100000000000023</v>
      </c>
      <c r="E24">
        <v>15</v>
      </c>
      <c r="F24" s="5">
        <v>30</v>
      </c>
      <c r="G24">
        <v>-14.1</v>
      </c>
      <c r="H24" s="6">
        <v>-14.1</v>
      </c>
      <c r="I24" s="6">
        <v>-14.1</v>
      </c>
      <c r="J24">
        <v>-14.1</v>
      </c>
      <c r="K24">
        <v>-14.1</v>
      </c>
      <c r="L24">
        <v>-14.1</v>
      </c>
      <c r="M24">
        <v>-14.1</v>
      </c>
      <c r="O24" s="12"/>
    </row>
    <row r="25" spans="1:16">
      <c r="A25" s="4">
        <v>39888</v>
      </c>
      <c r="B25">
        <v>929.4</v>
      </c>
      <c r="C25">
        <v>-915.3</v>
      </c>
      <c r="D25">
        <f t="shared" si="1"/>
        <v>14.100000000000023</v>
      </c>
      <c r="E25">
        <v>15</v>
      </c>
      <c r="F25" s="5">
        <v>30</v>
      </c>
      <c r="G25">
        <v>-14.1</v>
      </c>
      <c r="H25" s="6">
        <v>-14.1</v>
      </c>
      <c r="I25" s="6">
        <v>-14.1</v>
      </c>
      <c r="J25">
        <v>-14.1</v>
      </c>
      <c r="K25">
        <v>-14.1</v>
      </c>
      <c r="L25">
        <v>-14.1</v>
      </c>
      <c r="M25">
        <v>-14.1</v>
      </c>
      <c r="O25" s="12"/>
    </row>
    <row r="26" spans="1:16">
      <c r="A26" s="4">
        <v>39895</v>
      </c>
      <c r="B26">
        <v>956.7</v>
      </c>
      <c r="C26">
        <v>-935.3</v>
      </c>
      <c r="D26">
        <f t="shared" si="1"/>
        <v>21.400000000000091</v>
      </c>
      <c r="E26">
        <v>15</v>
      </c>
      <c r="F26" s="5">
        <v>30</v>
      </c>
      <c r="G26">
        <v>45</v>
      </c>
      <c r="H26" s="6">
        <v>60</v>
      </c>
      <c r="I26" s="6">
        <v>67</v>
      </c>
      <c r="J26">
        <v>67</v>
      </c>
      <c r="K26">
        <v>67</v>
      </c>
      <c r="L26">
        <v>67</v>
      </c>
      <c r="M26">
        <v>67</v>
      </c>
      <c r="O26" s="12"/>
    </row>
    <row r="27" spans="1:16">
      <c r="A27" s="4">
        <v>39902</v>
      </c>
      <c r="B27">
        <v>931.8</v>
      </c>
      <c r="C27">
        <v>-908.6</v>
      </c>
      <c r="D27">
        <f t="shared" si="1"/>
        <v>23.199999999999932</v>
      </c>
      <c r="E27">
        <v>15</v>
      </c>
      <c r="F27" s="5">
        <v>30</v>
      </c>
      <c r="G27">
        <v>0</v>
      </c>
      <c r="H27" s="6">
        <v>0</v>
      </c>
      <c r="I27" s="6">
        <v>0</v>
      </c>
      <c r="J27">
        <v>0</v>
      </c>
      <c r="K27">
        <v>0</v>
      </c>
      <c r="L27">
        <v>0</v>
      </c>
      <c r="M27">
        <v>0</v>
      </c>
      <c r="O27" s="12"/>
    </row>
    <row r="28" spans="1:16">
      <c r="D28">
        <f t="shared" si="1"/>
        <v>0</v>
      </c>
      <c r="O28" s="12"/>
    </row>
    <row r="29" spans="1:16">
      <c r="A29" s="4">
        <v>39909</v>
      </c>
      <c r="B29">
        <v>896.2</v>
      </c>
      <c r="C29">
        <v>-865.1</v>
      </c>
      <c r="D29">
        <f t="shared" si="1"/>
        <v>31.100000000000023</v>
      </c>
      <c r="E29">
        <v>-15</v>
      </c>
      <c r="F29" s="11">
        <v>-15</v>
      </c>
      <c r="G29">
        <v>-15</v>
      </c>
      <c r="H29">
        <v>-15</v>
      </c>
      <c r="I29" s="6">
        <v>-15</v>
      </c>
      <c r="J29">
        <v>-15</v>
      </c>
      <c r="K29">
        <v>-15</v>
      </c>
      <c r="L29">
        <v>-15</v>
      </c>
      <c r="M29">
        <v>-15</v>
      </c>
      <c r="N29" s="10">
        <f>SUM(F29:F34)</f>
        <v>-1.8799999999999883</v>
      </c>
      <c r="O29" s="12"/>
    </row>
    <row r="30" spans="1:16">
      <c r="A30" s="4">
        <v>39916</v>
      </c>
      <c r="B30">
        <v>899.73</v>
      </c>
      <c r="C30">
        <v>-881.25</v>
      </c>
      <c r="D30">
        <f t="shared" si="1"/>
        <v>18.480000000000018</v>
      </c>
      <c r="E30">
        <v>15</v>
      </c>
      <c r="F30" s="11">
        <v>-15</v>
      </c>
      <c r="G30">
        <v>-15</v>
      </c>
      <c r="H30">
        <v>-15</v>
      </c>
      <c r="I30" s="6">
        <v>-15</v>
      </c>
      <c r="J30">
        <v>-15</v>
      </c>
      <c r="K30">
        <v>-15</v>
      </c>
      <c r="L30">
        <v>-15</v>
      </c>
      <c r="M30">
        <v>-15</v>
      </c>
      <c r="O30" s="12"/>
    </row>
    <row r="31" spans="1:16">
      <c r="A31" s="4">
        <v>39916</v>
      </c>
      <c r="B31">
        <v>899.73</v>
      </c>
      <c r="C31">
        <v>-881.25</v>
      </c>
      <c r="D31">
        <f t="shared" si="1"/>
        <v>18.480000000000018</v>
      </c>
      <c r="E31">
        <v>15</v>
      </c>
      <c r="F31" s="11">
        <v>-15</v>
      </c>
      <c r="G31">
        <v>-15</v>
      </c>
      <c r="H31">
        <v>-15</v>
      </c>
      <c r="I31" s="6">
        <v>-15</v>
      </c>
      <c r="J31">
        <v>-15</v>
      </c>
      <c r="K31">
        <v>-15</v>
      </c>
      <c r="L31">
        <v>-15</v>
      </c>
      <c r="M31">
        <v>-15</v>
      </c>
      <c r="O31" s="12"/>
    </row>
    <row r="32" spans="1:16">
      <c r="A32" s="4">
        <v>39923</v>
      </c>
      <c r="B32">
        <v>888.33</v>
      </c>
      <c r="C32">
        <v>-864.54</v>
      </c>
      <c r="D32">
        <f t="shared" si="1"/>
        <v>23.790000000000077</v>
      </c>
      <c r="E32">
        <v>15</v>
      </c>
      <c r="F32" s="5">
        <v>30</v>
      </c>
      <c r="G32">
        <v>45</v>
      </c>
      <c r="H32">
        <v>45</v>
      </c>
      <c r="I32" s="6">
        <v>45</v>
      </c>
      <c r="J32">
        <v>45</v>
      </c>
      <c r="K32">
        <v>45</v>
      </c>
      <c r="L32">
        <v>45</v>
      </c>
      <c r="M32">
        <v>45</v>
      </c>
      <c r="O32" s="12"/>
    </row>
    <row r="33" spans="1:15">
      <c r="A33" s="4">
        <v>39930</v>
      </c>
      <c r="B33">
        <v>918.1</v>
      </c>
      <c r="C33">
        <v>-904.98</v>
      </c>
      <c r="D33">
        <f t="shared" si="1"/>
        <v>13.120000000000005</v>
      </c>
      <c r="E33">
        <v>13.12</v>
      </c>
      <c r="F33" s="11">
        <v>-13.12</v>
      </c>
      <c r="G33">
        <v>-13.12</v>
      </c>
      <c r="H33">
        <v>-13.12</v>
      </c>
      <c r="I33">
        <v>-13.12</v>
      </c>
      <c r="J33">
        <v>-13.12</v>
      </c>
      <c r="K33">
        <v>-13.12</v>
      </c>
      <c r="L33">
        <v>-13.12</v>
      </c>
      <c r="M33">
        <v>-13.12</v>
      </c>
      <c r="O33" s="12"/>
    </row>
    <row r="34" spans="1:15">
      <c r="A34" s="4">
        <v>39930</v>
      </c>
      <c r="B34">
        <v>918.1</v>
      </c>
      <c r="C34">
        <v>-904.98</v>
      </c>
      <c r="D34">
        <f t="shared" si="1"/>
        <v>13.120000000000005</v>
      </c>
      <c r="E34">
        <v>13.12</v>
      </c>
      <c r="F34" s="5">
        <f>D34*2</f>
        <v>26.240000000000009</v>
      </c>
      <c r="G34">
        <v>-13.12</v>
      </c>
      <c r="H34">
        <v>-13.12</v>
      </c>
      <c r="I34">
        <v>-13.12</v>
      </c>
      <c r="J34">
        <v>-13.12</v>
      </c>
      <c r="K34">
        <v>-13.12</v>
      </c>
      <c r="L34">
        <v>-13.12</v>
      </c>
      <c r="M34">
        <v>-13.12</v>
      </c>
      <c r="O34" s="12"/>
    </row>
    <row r="35" spans="1:15">
      <c r="D35">
        <f t="shared" si="1"/>
        <v>0</v>
      </c>
      <c r="F35" s="5"/>
      <c r="O35" s="12"/>
    </row>
    <row r="36" spans="1:15">
      <c r="A36" s="4">
        <v>39937</v>
      </c>
      <c r="B36">
        <v>907.1</v>
      </c>
      <c r="C36">
        <v>-885.1</v>
      </c>
      <c r="D36">
        <f t="shared" ref="D36:D67" si="2">SUM(B36:C36)</f>
        <v>22</v>
      </c>
      <c r="E36">
        <v>15</v>
      </c>
      <c r="F36" s="5">
        <v>30</v>
      </c>
      <c r="G36">
        <v>45</v>
      </c>
      <c r="H36">
        <v>60</v>
      </c>
      <c r="I36">
        <v>67</v>
      </c>
      <c r="J36">
        <v>67</v>
      </c>
      <c r="K36">
        <v>67</v>
      </c>
      <c r="L36">
        <v>67</v>
      </c>
      <c r="M36">
        <v>67</v>
      </c>
      <c r="N36" s="7">
        <f>SUM(F36:F40)</f>
        <v>100.98999999999995</v>
      </c>
      <c r="O36" s="12"/>
    </row>
    <row r="37" spans="1:15">
      <c r="A37" s="4">
        <v>39944</v>
      </c>
      <c r="B37">
        <v>917.39</v>
      </c>
      <c r="C37">
        <v>-908.36</v>
      </c>
      <c r="D37">
        <f t="shared" si="2"/>
        <v>9.0299999999999727</v>
      </c>
      <c r="E37">
        <f>D37</f>
        <v>9.0299999999999727</v>
      </c>
      <c r="F37" s="5">
        <f>D37*2</f>
        <v>18.059999999999945</v>
      </c>
      <c r="G37">
        <f>D37*3</f>
        <v>27.089999999999918</v>
      </c>
      <c r="H37">
        <f>D37*4</f>
        <v>36.119999999999891</v>
      </c>
      <c r="I37">
        <f>D37*5</f>
        <v>45.149999999999864</v>
      </c>
      <c r="J37">
        <f>D37*6</f>
        <v>54.179999999999836</v>
      </c>
      <c r="K37">
        <f>D37*7</f>
        <v>63.209999999999809</v>
      </c>
      <c r="L37">
        <f>D37*8</f>
        <v>72.239999999999782</v>
      </c>
      <c r="M37">
        <f>D37*9</f>
        <v>81.269999999999754</v>
      </c>
      <c r="O37" s="12"/>
    </row>
    <row r="38" spans="1:15">
      <c r="A38" s="4">
        <v>39951</v>
      </c>
      <c r="B38">
        <v>933.38</v>
      </c>
      <c r="C38">
        <v>-915.82</v>
      </c>
      <c r="D38">
        <f t="shared" si="2"/>
        <v>17.559999999999945</v>
      </c>
      <c r="E38">
        <v>15</v>
      </c>
      <c r="F38" s="5">
        <v>30</v>
      </c>
      <c r="G38">
        <v>45</v>
      </c>
      <c r="H38">
        <v>7</v>
      </c>
      <c r="I38">
        <v>7</v>
      </c>
      <c r="J38">
        <v>7</v>
      </c>
      <c r="K38">
        <v>7</v>
      </c>
      <c r="L38">
        <v>7</v>
      </c>
      <c r="M38">
        <v>7</v>
      </c>
      <c r="O38" s="12"/>
    </row>
    <row r="39" spans="1:15">
      <c r="A39" s="4">
        <v>39958</v>
      </c>
      <c r="B39">
        <v>959.4</v>
      </c>
      <c r="C39">
        <v>-952.33</v>
      </c>
      <c r="D39">
        <f t="shared" si="2"/>
        <v>7.0699999999999363</v>
      </c>
      <c r="E39">
        <v>7.07</v>
      </c>
      <c r="F39" s="11">
        <v>-7.07</v>
      </c>
      <c r="G39">
        <v>-7.07</v>
      </c>
      <c r="H39">
        <v>-7.07</v>
      </c>
      <c r="I39">
        <v>-7.07</v>
      </c>
      <c r="J39">
        <v>-7.07</v>
      </c>
      <c r="K39">
        <v>-7.07</v>
      </c>
      <c r="L39">
        <v>-7.07</v>
      </c>
      <c r="M39">
        <v>-7.07</v>
      </c>
      <c r="O39" s="12"/>
    </row>
    <row r="40" spans="1:15">
      <c r="A40" s="4">
        <v>39958</v>
      </c>
      <c r="B40">
        <v>959.4</v>
      </c>
      <c r="C40">
        <v>-952.33</v>
      </c>
      <c r="D40">
        <f t="shared" si="2"/>
        <v>7.0699999999999363</v>
      </c>
      <c r="E40">
        <v>7.07</v>
      </c>
      <c r="F40" s="5">
        <v>30</v>
      </c>
      <c r="G40">
        <v>45</v>
      </c>
      <c r="H40">
        <v>60</v>
      </c>
      <c r="I40" s="6">
        <v>-15</v>
      </c>
      <c r="J40">
        <v>-15</v>
      </c>
      <c r="K40">
        <v>-15</v>
      </c>
      <c r="L40">
        <v>-15</v>
      </c>
      <c r="M40">
        <v>-15</v>
      </c>
      <c r="O40" s="12"/>
    </row>
    <row r="41" spans="1:15">
      <c r="D41">
        <f t="shared" si="2"/>
        <v>0</v>
      </c>
      <c r="F41" s="5"/>
      <c r="O41" s="12"/>
    </row>
    <row r="42" spans="1:15">
      <c r="A42" s="4">
        <v>39965</v>
      </c>
      <c r="B42">
        <v>988.37</v>
      </c>
      <c r="C42">
        <v>-973.25</v>
      </c>
      <c r="D42">
        <f t="shared" si="2"/>
        <v>15.120000000000005</v>
      </c>
      <c r="E42">
        <v>-15</v>
      </c>
      <c r="F42" s="11">
        <v>-15</v>
      </c>
      <c r="G42">
        <v>-15</v>
      </c>
      <c r="H42">
        <v>-15</v>
      </c>
      <c r="I42" s="6">
        <v>-15</v>
      </c>
      <c r="J42">
        <v>-15</v>
      </c>
      <c r="K42">
        <v>-15</v>
      </c>
      <c r="L42">
        <v>-15</v>
      </c>
      <c r="M42">
        <v>-15</v>
      </c>
      <c r="N42" s="10">
        <f>SUM(F42:F51)</f>
        <v>-89.58</v>
      </c>
      <c r="O42" s="12"/>
    </row>
    <row r="43" spans="1:15">
      <c r="A43" s="4">
        <v>39965</v>
      </c>
      <c r="B43">
        <v>988.37</v>
      </c>
      <c r="C43">
        <v>-973.25</v>
      </c>
      <c r="D43">
        <f t="shared" si="2"/>
        <v>15.120000000000005</v>
      </c>
      <c r="E43">
        <v>-15</v>
      </c>
      <c r="F43" s="11">
        <v>-15</v>
      </c>
      <c r="G43">
        <v>-15</v>
      </c>
      <c r="H43">
        <v>-15</v>
      </c>
      <c r="I43" s="6">
        <v>-15</v>
      </c>
      <c r="J43">
        <v>-15</v>
      </c>
      <c r="K43">
        <v>-15</v>
      </c>
      <c r="L43">
        <v>-15</v>
      </c>
      <c r="M43">
        <v>-15</v>
      </c>
      <c r="O43" s="12"/>
    </row>
    <row r="44" spans="1:15">
      <c r="A44" s="4">
        <v>39972</v>
      </c>
      <c r="B44">
        <v>959.43</v>
      </c>
      <c r="C44">
        <v>-943.29</v>
      </c>
      <c r="D44">
        <f t="shared" si="2"/>
        <v>16.139999999999986</v>
      </c>
      <c r="E44">
        <v>-15</v>
      </c>
      <c r="F44" s="11">
        <v>-15</v>
      </c>
      <c r="G44">
        <v>-15</v>
      </c>
      <c r="H44">
        <v>-15</v>
      </c>
      <c r="I44" s="6">
        <v>-15</v>
      </c>
      <c r="J44">
        <v>-15</v>
      </c>
      <c r="K44">
        <v>-15</v>
      </c>
      <c r="L44">
        <v>-15</v>
      </c>
      <c r="M44">
        <v>-15</v>
      </c>
      <c r="O44" s="12"/>
    </row>
    <row r="45" spans="1:15">
      <c r="A45" s="4">
        <v>39972</v>
      </c>
      <c r="B45">
        <v>959.43</v>
      </c>
      <c r="C45">
        <v>-943.29</v>
      </c>
      <c r="D45">
        <f t="shared" si="2"/>
        <v>16.139999999999986</v>
      </c>
      <c r="E45">
        <v>15</v>
      </c>
      <c r="F45" s="5">
        <v>30</v>
      </c>
      <c r="G45">
        <v>15</v>
      </c>
      <c r="H45">
        <v>15</v>
      </c>
      <c r="I45">
        <v>15</v>
      </c>
      <c r="J45">
        <v>15</v>
      </c>
      <c r="K45">
        <v>15</v>
      </c>
      <c r="L45">
        <v>15</v>
      </c>
      <c r="M45">
        <v>15</v>
      </c>
      <c r="O45" s="12"/>
    </row>
    <row r="46" spans="1:15">
      <c r="A46" s="4">
        <v>39979</v>
      </c>
      <c r="B46">
        <v>938.97</v>
      </c>
      <c r="C46">
        <v>-925.23</v>
      </c>
      <c r="D46">
        <f t="shared" si="2"/>
        <v>13.740000000000009</v>
      </c>
      <c r="E46">
        <v>-13.74</v>
      </c>
      <c r="F46" s="11">
        <v>-13.74</v>
      </c>
      <c r="G46">
        <v>-13.74</v>
      </c>
      <c r="H46">
        <v>-13.74</v>
      </c>
      <c r="I46">
        <v>-13.74</v>
      </c>
      <c r="J46">
        <v>-13.74</v>
      </c>
      <c r="K46">
        <v>-13.74</v>
      </c>
      <c r="L46">
        <v>-13.74</v>
      </c>
      <c r="M46">
        <v>-13.74</v>
      </c>
      <c r="O46" s="12"/>
    </row>
    <row r="47" spans="1:15">
      <c r="A47" s="4">
        <v>39979</v>
      </c>
      <c r="B47">
        <v>938.97</v>
      </c>
      <c r="C47">
        <v>-925.23</v>
      </c>
      <c r="D47">
        <f t="shared" si="2"/>
        <v>13.740000000000009</v>
      </c>
      <c r="E47">
        <v>-13.74</v>
      </c>
      <c r="F47" s="11">
        <v>-13.74</v>
      </c>
      <c r="G47">
        <v>-13.74</v>
      </c>
      <c r="H47">
        <v>-13.74</v>
      </c>
      <c r="I47">
        <v>-13.74</v>
      </c>
      <c r="J47">
        <v>-13.74</v>
      </c>
      <c r="K47">
        <v>-13.74</v>
      </c>
      <c r="L47">
        <v>-13.74</v>
      </c>
      <c r="M47">
        <v>-13.74</v>
      </c>
      <c r="O47" s="12"/>
    </row>
    <row r="48" spans="1:15">
      <c r="A48" s="4">
        <v>39986</v>
      </c>
      <c r="B48">
        <v>934.69</v>
      </c>
      <c r="C48">
        <v>-917.78</v>
      </c>
      <c r="D48">
        <f t="shared" si="2"/>
        <v>16.910000000000082</v>
      </c>
      <c r="E48">
        <v>-15</v>
      </c>
      <c r="F48" s="11">
        <v>-15</v>
      </c>
      <c r="G48">
        <v>-15</v>
      </c>
      <c r="H48">
        <v>-15</v>
      </c>
      <c r="I48" s="6">
        <v>-15</v>
      </c>
      <c r="J48">
        <v>-15</v>
      </c>
      <c r="K48">
        <v>-15</v>
      </c>
      <c r="L48">
        <v>-15</v>
      </c>
      <c r="M48">
        <v>-15</v>
      </c>
      <c r="O48" s="12"/>
    </row>
    <row r="49" spans="1:16">
      <c r="A49" s="4">
        <v>39986</v>
      </c>
      <c r="B49">
        <v>934.69</v>
      </c>
      <c r="C49">
        <v>-917.78</v>
      </c>
      <c r="D49">
        <f t="shared" si="2"/>
        <v>16.910000000000082</v>
      </c>
      <c r="E49">
        <v>-15</v>
      </c>
      <c r="F49" s="11">
        <v>-15</v>
      </c>
      <c r="G49">
        <v>-15</v>
      </c>
      <c r="H49">
        <v>-15</v>
      </c>
      <c r="I49" s="6">
        <v>-15</v>
      </c>
      <c r="J49">
        <v>-15</v>
      </c>
      <c r="K49">
        <v>-15</v>
      </c>
      <c r="L49">
        <v>-15</v>
      </c>
      <c r="M49">
        <v>-15</v>
      </c>
      <c r="O49" s="12"/>
    </row>
    <row r="50" spans="1:16">
      <c r="A50" s="4">
        <v>39993</v>
      </c>
      <c r="B50">
        <v>942.55</v>
      </c>
      <c r="C50">
        <v>-934</v>
      </c>
      <c r="D50">
        <f t="shared" si="2"/>
        <v>8.5499999999999545</v>
      </c>
      <c r="E50">
        <v>8.5500000000000007</v>
      </c>
      <c r="F50" s="11">
        <v>-8.5500000000000007</v>
      </c>
      <c r="G50">
        <v>-8.5500000000000007</v>
      </c>
      <c r="H50">
        <v>-8.5500000000000007</v>
      </c>
      <c r="I50">
        <v>-8.5500000000000007</v>
      </c>
      <c r="J50">
        <v>-8.5500000000000007</v>
      </c>
      <c r="K50">
        <v>-8.5500000000000007</v>
      </c>
      <c r="L50">
        <v>-8.5500000000000007</v>
      </c>
      <c r="M50">
        <v>-8.5500000000000007</v>
      </c>
      <c r="O50" s="12"/>
    </row>
    <row r="51" spans="1:16">
      <c r="A51" s="4">
        <v>39993</v>
      </c>
      <c r="B51">
        <v>942.55</v>
      </c>
      <c r="C51">
        <v>-934</v>
      </c>
      <c r="D51">
        <f t="shared" si="2"/>
        <v>8.5499999999999545</v>
      </c>
      <c r="E51">
        <v>-8.5500000000000007</v>
      </c>
      <c r="F51" s="11">
        <v>-8.5500000000000007</v>
      </c>
      <c r="G51">
        <v>-8.5500000000000007</v>
      </c>
      <c r="H51">
        <v>-8.5500000000000007</v>
      </c>
      <c r="I51">
        <v>-8.5500000000000007</v>
      </c>
      <c r="J51">
        <v>-8.5500000000000007</v>
      </c>
      <c r="K51">
        <v>-8.5500000000000007</v>
      </c>
      <c r="L51">
        <v>-8.5500000000000007</v>
      </c>
      <c r="M51">
        <v>-8.5500000000000007</v>
      </c>
      <c r="O51" s="12"/>
    </row>
    <row r="52" spans="1:16">
      <c r="D52">
        <f t="shared" si="2"/>
        <v>0</v>
      </c>
      <c r="F52" s="5"/>
      <c r="O52" s="12"/>
    </row>
    <row r="53" spans="1:16">
      <c r="A53" s="4">
        <v>40000</v>
      </c>
      <c r="B53">
        <v>931.4</v>
      </c>
      <c r="C53">
        <v>-920.58</v>
      </c>
      <c r="D53">
        <f t="shared" si="2"/>
        <v>10.819999999999936</v>
      </c>
      <c r="E53">
        <v>10.82</v>
      </c>
      <c r="F53" s="11">
        <v>-10.82</v>
      </c>
      <c r="G53">
        <v>-10.82</v>
      </c>
      <c r="H53">
        <v>-10.82</v>
      </c>
      <c r="I53">
        <v>-10.82</v>
      </c>
      <c r="J53">
        <v>-10.82</v>
      </c>
      <c r="K53">
        <v>-10.82</v>
      </c>
      <c r="L53">
        <v>-10.82</v>
      </c>
      <c r="M53">
        <v>-10.82</v>
      </c>
      <c r="N53" s="7">
        <f>SUM(F53:F59)</f>
        <v>21.849999999999817</v>
      </c>
      <c r="O53" s="12"/>
    </row>
    <row r="54" spans="1:16">
      <c r="A54" s="4">
        <v>40000</v>
      </c>
      <c r="B54">
        <v>931.4</v>
      </c>
      <c r="C54">
        <v>-920.58</v>
      </c>
      <c r="D54">
        <f t="shared" si="2"/>
        <v>10.819999999999936</v>
      </c>
      <c r="E54">
        <v>10.82</v>
      </c>
      <c r="F54" s="5">
        <f>D54*2</f>
        <v>21.639999999999873</v>
      </c>
      <c r="G54">
        <v>21.64</v>
      </c>
      <c r="H54">
        <v>21.64</v>
      </c>
      <c r="I54">
        <v>21.64</v>
      </c>
      <c r="J54">
        <v>21.64</v>
      </c>
      <c r="K54">
        <v>21.64</v>
      </c>
      <c r="L54">
        <v>21.64</v>
      </c>
      <c r="M54">
        <v>21.64</v>
      </c>
      <c r="O54" s="12"/>
    </row>
    <row r="55" spans="1:16">
      <c r="A55" s="4">
        <v>40007</v>
      </c>
      <c r="B55">
        <v>923</v>
      </c>
      <c r="C55">
        <v>-907.73</v>
      </c>
      <c r="D55">
        <f t="shared" si="2"/>
        <v>15.269999999999982</v>
      </c>
      <c r="E55">
        <v>15</v>
      </c>
      <c r="F55" s="5">
        <v>30</v>
      </c>
      <c r="G55">
        <v>45</v>
      </c>
      <c r="H55">
        <v>30</v>
      </c>
      <c r="I55">
        <v>30</v>
      </c>
      <c r="J55">
        <v>30</v>
      </c>
      <c r="K55">
        <v>30</v>
      </c>
      <c r="L55">
        <v>30</v>
      </c>
      <c r="M55">
        <v>30</v>
      </c>
      <c r="O55" s="12"/>
    </row>
    <row r="56" spans="1:16">
      <c r="A56" s="4">
        <v>40014</v>
      </c>
      <c r="B56">
        <v>954.93</v>
      </c>
      <c r="C56">
        <v>-937.02</v>
      </c>
      <c r="D56">
        <f t="shared" si="2"/>
        <v>17.909999999999968</v>
      </c>
      <c r="E56">
        <v>-15</v>
      </c>
      <c r="F56" s="11">
        <v>-15</v>
      </c>
      <c r="G56">
        <v>-15</v>
      </c>
      <c r="H56">
        <v>-15</v>
      </c>
      <c r="I56" s="6">
        <v>-15</v>
      </c>
      <c r="J56">
        <v>-15</v>
      </c>
      <c r="K56">
        <v>-15</v>
      </c>
      <c r="L56">
        <v>-15</v>
      </c>
      <c r="M56">
        <v>-15</v>
      </c>
      <c r="O56" s="12"/>
    </row>
    <row r="57" spans="1:16">
      <c r="A57" s="4">
        <v>40014</v>
      </c>
      <c r="B57">
        <v>954.93</v>
      </c>
      <c r="C57">
        <v>-937.02</v>
      </c>
      <c r="D57">
        <f t="shared" si="2"/>
        <v>17.909999999999968</v>
      </c>
      <c r="E57">
        <v>-15</v>
      </c>
      <c r="F57" s="11">
        <v>-15</v>
      </c>
      <c r="G57">
        <v>-15</v>
      </c>
      <c r="H57">
        <v>-15</v>
      </c>
      <c r="I57" s="6">
        <v>-15</v>
      </c>
      <c r="J57">
        <v>-15</v>
      </c>
      <c r="K57">
        <v>-15</v>
      </c>
      <c r="L57">
        <v>-15</v>
      </c>
      <c r="M57">
        <v>-15</v>
      </c>
      <c r="O57" s="12"/>
    </row>
    <row r="58" spans="1:16">
      <c r="A58" s="4">
        <v>40021</v>
      </c>
      <c r="B58">
        <v>958.68</v>
      </c>
      <c r="C58">
        <v>-947.65</v>
      </c>
      <c r="D58">
        <f t="shared" si="2"/>
        <v>11.029999999999973</v>
      </c>
      <c r="E58">
        <f>D58</f>
        <v>11.029999999999973</v>
      </c>
      <c r="F58" s="5">
        <f>D58*2</f>
        <v>22.059999999999945</v>
      </c>
      <c r="G58" s="6">
        <v>-11.03</v>
      </c>
      <c r="H58" s="6">
        <v>-11.03</v>
      </c>
      <c r="I58" s="6">
        <v>-11.03</v>
      </c>
      <c r="J58" s="6">
        <v>-11.03</v>
      </c>
      <c r="K58" s="6">
        <v>-11.03</v>
      </c>
      <c r="L58" s="6">
        <v>-11.03</v>
      </c>
      <c r="M58" s="6">
        <v>-11.03</v>
      </c>
      <c r="O58" s="12"/>
    </row>
    <row r="59" spans="1:16">
      <c r="A59" s="4">
        <v>40021</v>
      </c>
      <c r="B59">
        <v>958.68</v>
      </c>
      <c r="C59">
        <v>-947.65</v>
      </c>
      <c r="D59">
        <f t="shared" si="2"/>
        <v>11.029999999999973</v>
      </c>
      <c r="E59">
        <f>D59</f>
        <v>11.029999999999973</v>
      </c>
      <c r="F59" s="11">
        <v>-11.03</v>
      </c>
      <c r="G59" s="6">
        <v>-11.03</v>
      </c>
      <c r="H59" s="6">
        <v>-11.03</v>
      </c>
      <c r="I59" s="6">
        <v>-11.03</v>
      </c>
      <c r="J59" s="6">
        <v>-11.03</v>
      </c>
      <c r="K59" s="6">
        <v>-11.03</v>
      </c>
      <c r="L59" s="6">
        <v>-11.03</v>
      </c>
      <c r="M59" s="6">
        <v>-11.03</v>
      </c>
      <c r="O59" s="12"/>
    </row>
    <row r="60" spans="1:16" ht="18">
      <c r="D60">
        <f t="shared" si="2"/>
        <v>0</v>
      </c>
      <c r="O60" s="31" t="s">
        <v>23</v>
      </c>
      <c r="P60" s="32" t="s">
        <v>25</v>
      </c>
    </row>
    <row r="61" spans="1:16" ht="18">
      <c r="A61" s="4">
        <v>40028</v>
      </c>
      <c r="B61">
        <v>962.09</v>
      </c>
      <c r="C61">
        <v>-951.63</v>
      </c>
      <c r="D61">
        <f t="shared" si="2"/>
        <v>10.460000000000036</v>
      </c>
      <c r="E61">
        <v>-10.46</v>
      </c>
      <c r="F61" s="6">
        <v>-10.46</v>
      </c>
      <c r="G61" s="6">
        <v>-10.46</v>
      </c>
      <c r="H61" s="6">
        <v>-10.46</v>
      </c>
      <c r="I61" s="6">
        <v>-10.46</v>
      </c>
      <c r="J61" s="6">
        <v>-10.46</v>
      </c>
      <c r="K61" s="6">
        <v>-10.46</v>
      </c>
      <c r="L61" s="6">
        <v>-10.46</v>
      </c>
      <c r="M61" s="11">
        <v>-10.46</v>
      </c>
      <c r="N61" s="7">
        <f>SUM(M61:M67)</f>
        <v>82.28</v>
      </c>
      <c r="O61" s="31">
        <f>SUM(N61:N71)*100</f>
        <v>7440.0000000000009</v>
      </c>
      <c r="P61" s="32"/>
    </row>
    <row r="62" spans="1:16">
      <c r="A62" s="4">
        <v>40028</v>
      </c>
      <c r="B62">
        <v>962.09</v>
      </c>
      <c r="C62">
        <v>-951.63</v>
      </c>
      <c r="D62">
        <f t="shared" si="2"/>
        <v>10.460000000000036</v>
      </c>
      <c r="E62">
        <f>D62</f>
        <v>10.460000000000036</v>
      </c>
      <c r="F62" s="6">
        <f>D62*2</f>
        <v>20.920000000000073</v>
      </c>
      <c r="G62" s="6">
        <v>-5</v>
      </c>
      <c r="H62" s="6">
        <v>-5</v>
      </c>
      <c r="I62" s="6">
        <v>-5</v>
      </c>
      <c r="J62" s="6">
        <v>-5</v>
      </c>
      <c r="K62" s="6">
        <v>-5</v>
      </c>
      <c r="L62" s="6">
        <v>-5</v>
      </c>
      <c r="M62" s="11">
        <v>-5</v>
      </c>
      <c r="O62" s="12"/>
    </row>
    <row r="63" spans="1:16">
      <c r="A63" s="4">
        <v>40035</v>
      </c>
      <c r="B63">
        <v>956.59</v>
      </c>
      <c r="C63">
        <v>-942.96</v>
      </c>
      <c r="D63">
        <f t="shared" si="2"/>
        <v>13.629999999999995</v>
      </c>
      <c r="E63">
        <v>-13.63</v>
      </c>
      <c r="F63" s="6">
        <v>-13.63</v>
      </c>
      <c r="G63" s="6">
        <v>-13.63</v>
      </c>
      <c r="H63" s="6">
        <v>-13.63</v>
      </c>
      <c r="I63" s="6">
        <v>-13.63</v>
      </c>
      <c r="J63" s="6">
        <v>-13.63</v>
      </c>
      <c r="K63" s="6">
        <v>-13.63</v>
      </c>
      <c r="L63" s="6">
        <v>-13.63</v>
      </c>
      <c r="M63" s="11">
        <v>-13.63</v>
      </c>
      <c r="O63" s="12"/>
    </row>
    <row r="64" spans="1:16">
      <c r="A64" s="4">
        <v>40035</v>
      </c>
      <c r="B64">
        <v>956.59</v>
      </c>
      <c r="C64">
        <v>-942.96</v>
      </c>
      <c r="D64">
        <f t="shared" si="2"/>
        <v>13.629999999999995</v>
      </c>
      <c r="E64">
        <v>-13.63</v>
      </c>
      <c r="F64" s="6">
        <v>-13.63</v>
      </c>
      <c r="G64" s="6">
        <v>-13.63</v>
      </c>
      <c r="H64" s="6">
        <v>-13.63</v>
      </c>
      <c r="I64" s="6">
        <v>-13.63</v>
      </c>
      <c r="J64" s="6">
        <v>-13.63</v>
      </c>
      <c r="K64" s="6">
        <v>-13.63</v>
      </c>
      <c r="L64" s="6">
        <v>-13.63</v>
      </c>
      <c r="M64" s="11">
        <v>-13.63</v>
      </c>
      <c r="O64" s="12"/>
    </row>
    <row r="65" spans="1:18">
      <c r="A65" s="4">
        <v>40042</v>
      </c>
      <c r="B65">
        <v>948.04</v>
      </c>
      <c r="C65">
        <v>-930.08</v>
      </c>
      <c r="D65">
        <f t="shared" si="2"/>
        <v>17.959999999999923</v>
      </c>
      <c r="E65">
        <v>15</v>
      </c>
      <c r="F65" s="6">
        <v>30</v>
      </c>
      <c r="G65" s="6">
        <v>45</v>
      </c>
      <c r="H65" s="6">
        <v>60</v>
      </c>
      <c r="I65" s="6">
        <v>50</v>
      </c>
      <c r="J65" s="6">
        <v>50</v>
      </c>
      <c r="K65" s="6">
        <v>50</v>
      </c>
      <c r="L65" s="6">
        <v>50</v>
      </c>
      <c r="M65" s="5">
        <v>50</v>
      </c>
      <c r="O65" s="12"/>
    </row>
    <row r="66" spans="1:18">
      <c r="A66" s="4">
        <v>40049</v>
      </c>
      <c r="B66">
        <v>956.59</v>
      </c>
      <c r="C66">
        <v>-939.66</v>
      </c>
      <c r="D66">
        <f t="shared" si="2"/>
        <v>16.930000000000064</v>
      </c>
      <c r="E66">
        <v>15</v>
      </c>
      <c r="F66" s="6">
        <v>30</v>
      </c>
      <c r="G66" s="6">
        <v>45</v>
      </c>
      <c r="H66" s="6">
        <v>60</v>
      </c>
      <c r="I66" s="6">
        <v>45</v>
      </c>
      <c r="J66" s="6">
        <v>45</v>
      </c>
      <c r="K66" s="6">
        <v>45</v>
      </c>
      <c r="L66" s="6">
        <v>45</v>
      </c>
      <c r="M66" s="5">
        <v>45</v>
      </c>
      <c r="O66" s="12"/>
    </row>
    <row r="67" spans="1:18">
      <c r="A67" s="4">
        <v>40056</v>
      </c>
      <c r="B67">
        <v>960.19</v>
      </c>
      <c r="C67">
        <v>-944.43</v>
      </c>
      <c r="D67">
        <f t="shared" si="2"/>
        <v>15.760000000000105</v>
      </c>
      <c r="E67">
        <v>15</v>
      </c>
      <c r="F67" s="6">
        <v>30</v>
      </c>
      <c r="G67" s="6">
        <v>45</v>
      </c>
      <c r="H67" s="6">
        <v>60</v>
      </c>
      <c r="I67" s="6">
        <v>30</v>
      </c>
      <c r="J67" s="6">
        <v>30</v>
      </c>
      <c r="K67" s="6">
        <v>30</v>
      </c>
      <c r="L67" s="6">
        <v>30</v>
      </c>
      <c r="M67" s="5">
        <v>30</v>
      </c>
      <c r="O67" s="12"/>
    </row>
    <row r="68" spans="1:18">
      <c r="D68">
        <f t="shared" ref="D68:D101" si="3">SUM(B68:C68)</f>
        <v>0</v>
      </c>
      <c r="O68" s="12"/>
    </row>
    <row r="69" spans="1:18">
      <c r="A69" s="4">
        <v>40063</v>
      </c>
      <c r="B69">
        <v>996.52</v>
      </c>
      <c r="C69">
        <v>-990.75</v>
      </c>
      <c r="D69">
        <f t="shared" si="3"/>
        <v>5.7699999999999818</v>
      </c>
      <c r="E69">
        <v>5.77</v>
      </c>
      <c r="F69" s="6">
        <v>-5.77</v>
      </c>
      <c r="G69" s="6">
        <v>-5.77</v>
      </c>
      <c r="H69" s="6">
        <v>-5.77</v>
      </c>
      <c r="I69" s="6">
        <v>-5.77</v>
      </c>
      <c r="J69" s="6">
        <v>-5.77</v>
      </c>
      <c r="K69" s="6">
        <v>-5.77</v>
      </c>
      <c r="L69" s="6">
        <v>-5.77</v>
      </c>
      <c r="M69" s="11">
        <v>-5.77</v>
      </c>
      <c r="N69" s="10">
        <f>SUM(M69:M75)</f>
        <v>-7.8800000000000026</v>
      </c>
      <c r="O69" s="12"/>
    </row>
    <row r="70" spans="1:18">
      <c r="A70" s="4">
        <v>40063</v>
      </c>
      <c r="B70">
        <v>996.52</v>
      </c>
      <c r="C70">
        <v>-990.75</v>
      </c>
      <c r="D70">
        <f t="shared" si="3"/>
        <v>5.7699999999999818</v>
      </c>
      <c r="E70">
        <v>5.77</v>
      </c>
      <c r="F70" s="6">
        <v>-5.77</v>
      </c>
      <c r="G70" s="6">
        <v>-5.77</v>
      </c>
      <c r="H70" s="6">
        <v>-5.77</v>
      </c>
      <c r="I70" s="6">
        <v>-5.77</v>
      </c>
      <c r="J70" s="6">
        <v>-5.77</v>
      </c>
      <c r="K70" s="6">
        <v>-5.77</v>
      </c>
      <c r="L70" s="6">
        <v>-5.77</v>
      </c>
      <c r="M70" s="11">
        <v>-5.77</v>
      </c>
      <c r="O70" s="12"/>
    </row>
    <row r="71" spans="1:18">
      <c r="A71" s="4">
        <v>40070</v>
      </c>
      <c r="B71">
        <v>1008.65</v>
      </c>
      <c r="C71">
        <v>-993.16</v>
      </c>
      <c r="D71">
        <f t="shared" si="3"/>
        <v>15.490000000000009</v>
      </c>
      <c r="E71">
        <v>-15</v>
      </c>
      <c r="F71" s="6">
        <v>-15</v>
      </c>
      <c r="G71" s="6">
        <v>-15</v>
      </c>
      <c r="H71" s="6">
        <v>-15</v>
      </c>
      <c r="I71" s="6">
        <v>-15</v>
      </c>
      <c r="J71" s="6">
        <v>-15</v>
      </c>
      <c r="K71" s="6">
        <v>-15</v>
      </c>
      <c r="L71" s="6">
        <v>-15</v>
      </c>
      <c r="M71" s="11">
        <v>-15</v>
      </c>
      <c r="O71" s="12"/>
    </row>
    <row r="72" spans="1:18">
      <c r="A72" s="4">
        <v>40070</v>
      </c>
      <c r="B72">
        <v>1008.65</v>
      </c>
      <c r="C72">
        <v>-993.16</v>
      </c>
      <c r="D72">
        <f t="shared" si="3"/>
        <v>15.490000000000009</v>
      </c>
      <c r="E72">
        <v>-15</v>
      </c>
      <c r="F72" s="6">
        <v>-15</v>
      </c>
      <c r="G72" s="6">
        <v>-15</v>
      </c>
      <c r="H72" s="6">
        <v>-15</v>
      </c>
      <c r="I72" s="6">
        <v>-15</v>
      </c>
      <c r="J72" s="6">
        <v>-15</v>
      </c>
      <c r="K72" s="6">
        <v>-15</v>
      </c>
      <c r="L72" s="6">
        <v>-15</v>
      </c>
      <c r="M72" s="11">
        <v>-15</v>
      </c>
      <c r="O72" s="12"/>
    </row>
    <row r="73" spans="1:18">
      <c r="A73" s="4">
        <v>40077</v>
      </c>
      <c r="B73">
        <v>1006.48</v>
      </c>
      <c r="C73">
        <v>-995.81</v>
      </c>
      <c r="D73">
        <f t="shared" si="3"/>
        <v>10.670000000000073</v>
      </c>
      <c r="E73">
        <v>10.67</v>
      </c>
      <c r="F73" s="6">
        <v>-10.67</v>
      </c>
      <c r="G73" s="6">
        <v>-10.67</v>
      </c>
      <c r="H73" s="6">
        <v>-10.67</v>
      </c>
      <c r="I73" s="6">
        <v>-10.67</v>
      </c>
      <c r="J73" s="6">
        <v>-10.67</v>
      </c>
      <c r="K73" s="6">
        <v>-10.67</v>
      </c>
      <c r="L73" s="6">
        <v>-10.67</v>
      </c>
      <c r="M73" s="11">
        <v>-10.67</v>
      </c>
      <c r="O73" s="12"/>
    </row>
    <row r="74" spans="1:18">
      <c r="A74" s="4">
        <v>40077</v>
      </c>
      <c r="B74">
        <v>1006.48</v>
      </c>
      <c r="C74">
        <v>-995.81</v>
      </c>
      <c r="D74">
        <f t="shared" si="3"/>
        <v>10.670000000000073</v>
      </c>
      <c r="E74">
        <v>10.67</v>
      </c>
      <c r="F74" s="6">
        <v>-10.67</v>
      </c>
      <c r="G74" s="6">
        <v>-10.67</v>
      </c>
      <c r="H74" s="6">
        <v>-10.67</v>
      </c>
      <c r="I74" s="6">
        <v>-10.67</v>
      </c>
      <c r="J74" s="6">
        <v>-10.67</v>
      </c>
      <c r="K74" s="6">
        <v>-10.67</v>
      </c>
      <c r="L74" s="6">
        <v>-10.67</v>
      </c>
      <c r="M74" s="11">
        <v>-10.67</v>
      </c>
      <c r="O74" s="12"/>
    </row>
    <row r="75" spans="1:18" ht="18">
      <c r="A75" s="4">
        <v>40084</v>
      </c>
      <c r="B75">
        <v>996.5</v>
      </c>
      <c r="C75">
        <v>-985.88</v>
      </c>
      <c r="D75">
        <f t="shared" si="3"/>
        <v>10.620000000000005</v>
      </c>
      <c r="E75">
        <f>D75</f>
        <v>10.620000000000005</v>
      </c>
      <c r="F75" s="6">
        <f>D75*2</f>
        <v>21.240000000000009</v>
      </c>
      <c r="G75" s="6">
        <f>D75*3</f>
        <v>31.860000000000014</v>
      </c>
      <c r="H75" s="6">
        <f>D75*4</f>
        <v>42.480000000000018</v>
      </c>
      <c r="I75" s="6">
        <f>D75*5</f>
        <v>53.100000000000023</v>
      </c>
      <c r="J75" s="6">
        <f>D75*6</f>
        <v>63.720000000000027</v>
      </c>
      <c r="K75" s="6">
        <v>55</v>
      </c>
      <c r="L75" s="6">
        <v>55</v>
      </c>
      <c r="M75" s="5">
        <v>55</v>
      </c>
      <c r="O75" s="17"/>
      <c r="P75" s="18"/>
    </row>
    <row r="76" spans="1:18" ht="18">
      <c r="D76">
        <f t="shared" si="3"/>
        <v>0</v>
      </c>
      <c r="N76" s="17" t="s">
        <v>23</v>
      </c>
      <c r="O76" s="17" t="s">
        <v>12</v>
      </c>
      <c r="P76" s="31" t="s">
        <v>23</v>
      </c>
      <c r="Q76" s="31" t="s">
        <v>12</v>
      </c>
      <c r="R76" s="32" t="s">
        <v>26</v>
      </c>
    </row>
    <row r="77" spans="1:18" ht="18">
      <c r="A77" s="4">
        <v>40091</v>
      </c>
      <c r="B77">
        <v>1017.67</v>
      </c>
      <c r="C77">
        <v>-1000.82</v>
      </c>
      <c r="D77">
        <f t="shared" si="3"/>
        <v>16.849999999999909</v>
      </c>
      <c r="E77">
        <v>15</v>
      </c>
      <c r="F77" s="5">
        <v>30</v>
      </c>
      <c r="G77" s="6">
        <v>45</v>
      </c>
      <c r="H77" s="6">
        <v>22</v>
      </c>
      <c r="I77" s="6">
        <v>22</v>
      </c>
      <c r="J77" s="6">
        <v>22</v>
      </c>
      <c r="K77" s="6">
        <v>22</v>
      </c>
      <c r="L77" s="6">
        <v>22</v>
      </c>
      <c r="M77" s="5">
        <v>22</v>
      </c>
      <c r="N77" s="7">
        <f>SUM(M77:M83)</f>
        <v>88.08</v>
      </c>
      <c r="O77" s="13">
        <f>SUM(F77:F83)</f>
        <v>-8.9200000000000017</v>
      </c>
      <c r="P77" s="31">
        <f>SUM(N77:N97)*100</f>
        <v>13167.999999999998</v>
      </c>
      <c r="Q77" s="31">
        <f>SUM(O77:O97)*100</f>
        <v>15328.000000000009</v>
      </c>
    </row>
    <row r="78" spans="1:18">
      <c r="A78" s="4">
        <v>40098</v>
      </c>
      <c r="B78">
        <v>1058.9000000000001</v>
      </c>
      <c r="C78">
        <v>-1046.94</v>
      </c>
      <c r="D78">
        <f t="shared" si="3"/>
        <v>11.960000000000036</v>
      </c>
      <c r="E78">
        <v>-11.96</v>
      </c>
      <c r="F78" s="30">
        <v>-11.96</v>
      </c>
      <c r="G78" s="6">
        <v>-11.96</v>
      </c>
      <c r="H78" s="6">
        <v>-11.96</v>
      </c>
      <c r="I78" s="6">
        <v>-11.96</v>
      </c>
      <c r="J78" s="6">
        <v>-11.96</v>
      </c>
      <c r="K78" s="6">
        <v>-11.96</v>
      </c>
      <c r="L78" s="6">
        <v>-11.96</v>
      </c>
      <c r="M78" s="11">
        <v>-11.96</v>
      </c>
      <c r="O78" s="7"/>
    </row>
    <row r="79" spans="1:18">
      <c r="A79" s="4">
        <v>40098</v>
      </c>
      <c r="B79">
        <v>1058.9000000000001</v>
      </c>
      <c r="C79">
        <v>-1046.94</v>
      </c>
      <c r="D79">
        <f t="shared" si="3"/>
        <v>11.960000000000036</v>
      </c>
      <c r="E79">
        <v>-11.96</v>
      </c>
      <c r="F79" s="30">
        <v>-11.96</v>
      </c>
      <c r="G79" s="6">
        <v>-11.96</v>
      </c>
      <c r="H79" s="6">
        <v>-11.96</v>
      </c>
      <c r="I79" s="6">
        <v>-11.96</v>
      </c>
      <c r="J79" s="6">
        <v>-11.96</v>
      </c>
      <c r="K79" s="6">
        <v>-11.96</v>
      </c>
      <c r="L79" s="6">
        <v>-11.96</v>
      </c>
      <c r="M79" s="11">
        <v>-11.96</v>
      </c>
      <c r="O79" s="7"/>
    </row>
    <row r="80" spans="1:18">
      <c r="A80" s="4">
        <v>40105</v>
      </c>
      <c r="B80">
        <v>1064.49</v>
      </c>
      <c r="C80">
        <v>-1047.8900000000001</v>
      </c>
      <c r="D80">
        <f t="shared" si="3"/>
        <v>16.599999999999909</v>
      </c>
      <c r="E80">
        <v>-15</v>
      </c>
      <c r="F80" s="30">
        <v>-15</v>
      </c>
      <c r="G80" s="6">
        <v>-15</v>
      </c>
      <c r="H80" s="6">
        <v>-15</v>
      </c>
      <c r="I80" s="6">
        <v>-15</v>
      </c>
      <c r="J80" s="6">
        <v>-15</v>
      </c>
      <c r="K80" s="6">
        <v>-15</v>
      </c>
      <c r="L80" s="6">
        <v>-15</v>
      </c>
      <c r="M80" s="11">
        <v>-15</v>
      </c>
      <c r="O80" s="7"/>
    </row>
    <row r="81" spans="1:15">
      <c r="A81" s="4">
        <v>40105</v>
      </c>
      <c r="B81">
        <v>1064.49</v>
      </c>
      <c r="C81">
        <v>-1047.8900000000001</v>
      </c>
      <c r="D81">
        <f t="shared" si="3"/>
        <v>16.599999999999909</v>
      </c>
      <c r="E81">
        <v>15</v>
      </c>
      <c r="F81" s="30">
        <v>-15</v>
      </c>
      <c r="G81" s="6">
        <v>-15</v>
      </c>
      <c r="H81" s="6">
        <v>-15</v>
      </c>
      <c r="I81" s="6">
        <v>-15</v>
      </c>
      <c r="J81" s="6">
        <v>-15</v>
      </c>
      <c r="K81" s="6">
        <v>-15</v>
      </c>
      <c r="L81" s="6">
        <v>-15</v>
      </c>
      <c r="M81" s="11">
        <v>-15</v>
      </c>
      <c r="O81" s="7"/>
    </row>
    <row r="82" spans="1:15">
      <c r="A82" s="4">
        <v>40112</v>
      </c>
      <c r="B82">
        <v>1059.54</v>
      </c>
      <c r="C82">
        <v>-1036.7</v>
      </c>
      <c r="D82">
        <f t="shared" si="3"/>
        <v>22.839999999999918</v>
      </c>
      <c r="E82">
        <v>-15</v>
      </c>
      <c r="F82" s="30">
        <v>-15</v>
      </c>
      <c r="G82" s="6">
        <v>-15</v>
      </c>
      <c r="H82" s="6">
        <v>-15</v>
      </c>
      <c r="I82" s="6">
        <v>-15</v>
      </c>
      <c r="J82" s="6">
        <v>-15</v>
      </c>
      <c r="K82" s="6">
        <v>-15</v>
      </c>
      <c r="L82" s="6">
        <v>-15</v>
      </c>
      <c r="M82" s="11">
        <v>-15</v>
      </c>
      <c r="O82" s="7"/>
    </row>
    <row r="83" spans="1:15">
      <c r="A83" s="4">
        <v>40112</v>
      </c>
      <c r="B83">
        <v>1059.54</v>
      </c>
      <c r="C83">
        <v>-1036.7</v>
      </c>
      <c r="D83">
        <f t="shared" si="3"/>
        <v>22.839999999999918</v>
      </c>
      <c r="E83">
        <v>15</v>
      </c>
      <c r="F83" s="5">
        <v>30</v>
      </c>
      <c r="G83" s="6">
        <v>45</v>
      </c>
      <c r="H83" s="6">
        <v>60</v>
      </c>
      <c r="I83" s="6">
        <v>75</v>
      </c>
      <c r="J83" s="6">
        <v>90</v>
      </c>
      <c r="K83" s="6">
        <v>105</v>
      </c>
      <c r="L83" s="6">
        <v>120</v>
      </c>
      <c r="M83" s="5">
        <v>135</v>
      </c>
      <c r="O83" s="7"/>
    </row>
    <row r="84" spans="1:15">
      <c r="D84">
        <f t="shared" si="3"/>
        <v>0</v>
      </c>
      <c r="F84" s="5"/>
      <c r="O84" s="7"/>
    </row>
    <row r="85" spans="1:15">
      <c r="A85" s="4">
        <v>40119</v>
      </c>
      <c r="B85">
        <v>1062.3699999999999</v>
      </c>
      <c r="C85">
        <v>-1041.54</v>
      </c>
      <c r="D85">
        <f t="shared" si="3"/>
        <v>20.829999999999927</v>
      </c>
      <c r="E85">
        <v>15</v>
      </c>
      <c r="F85" s="5">
        <v>30</v>
      </c>
      <c r="G85" s="6">
        <v>45</v>
      </c>
      <c r="H85" s="6">
        <v>60</v>
      </c>
      <c r="I85" s="6">
        <v>75</v>
      </c>
      <c r="J85" s="6">
        <v>90</v>
      </c>
      <c r="K85" s="6">
        <v>105</v>
      </c>
      <c r="L85" s="6">
        <v>120</v>
      </c>
      <c r="M85" s="5">
        <v>135</v>
      </c>
      <c r="N85" s="7">
        <f>SUM(M85:M92)</f>
        <v>90</v>
      </c>
      <c r="O85" s="7">
        <f>SUM(F85:F92)</f>
        <v>105</v>
      </c>
    </row>
    <row r="86" spans="1:15">
      <c r="A86" s="4">
        <v>40126</v>
      </c>
      <c r="B86">
        <v>1110.97</v>
      </c>
      <c r="C86">
        <v>-1095.49</v>
      </c>
      <c r="D86">
        <f t="shared" si="3"/>
        <v>15.480000000000018</v>
      </c>
      <c r="E86">
        <v>15</v>
      </c>
      <c r="F86" s="5">
        <v>30</v>
      </c>
      <c r="G86" s="6">
        <v>45</v>
      </c>
      <c r="H86" s="6">
        <v>60</v>
      </c>
      <c r="I86" s="6">
        <v>75</v>
      </c>
      <c r="J86" s="6">
        <v>90</v>
      </c>
      <c r="K86" s="6">
        <v>105</v>
      </c>
      <c r="L86" s="6">
        <v>45</v>
      </c>
      <c r="M86" s="5">
        <v>45</v>
      </c>
      <c r="O86" s="7"/>
    </row>
    <row r="87" spans="1:15">
      <c r="A87" s="4">
        <v>40133</v>
      </c>
      <c r="B87">
        <v>1143.3</v>
      </c>
      <c r="C87">
        <v>-1118.8699999999999</v>
      </c>
      <c r="D87">
        <f t="shared" si="3"/>
        <v>24.430000000000064</v>
      </c>
      <c r="E87">
        <v>15</v>
      </c>
      <c r="F87" s="5">
        <v>30</v>
      </c>
      <c r="G87" s="6">
        <v>45</v>
      </c>
      <c r="H87" s="6">
        <v>60</v>
      </c>
      <c r="I87" s="6">
        <v>75</v>
      </c>
      <c r="J87" s="6">
        <v>-15</v>
      </c>
      <c r="K87" s="6">
        <v>-15</v>
      </c>
      <c r="L87" s="6">
        <v>-15</v>
      </c>
      <c r="M87" s="11">
        <v>-15</v>
      </c>
      <c r="O87" s="7"/>
    </row>
    <row r="88" spans="1:15">
      <c r="A88" s="4">
        <v>40133</v>
      </c>
      <c r="B88">
        <v>1143.3</v>
      </c>
      <c r="C88">
        <v>-1118.8699999999999</v>
      </c>
      <c r="D88">
        <f t="shared" si="3"/>
        <v>24.430000000000064</v>
      </c>
      <c r="E88">
        <v>-15</v>
      </c>
      <c r="F88" s="30">
        <v>-15</v>
      </c>
      <c r="G88" s="6">
        <v>-15</v>
      </c>
      <c r="H88" s="6">
        <v>-15</v>
      </c>
      <c r="I88" s="6">
        <v>-15</v>
      </c>
      <c r="J88" s="6">
        <v>-15</v>
      </c>
      <c r="K88" s="6">
        <v>-15</v>
      </c>
      <c r="L88" s="6">
        <v>-15</v>
      </c>
      <c r="M88" s="11">
        <v>-15</v>
      </c>
      <c r="O88" s="7"/>
    </row>
    <row r="89" spans="1:15">
      <c r="A89" s="4">
        <v>40140</v>
      </c>
      <c r="B89">
        <v>1173.3499999999999</v>
      </c>
      <c r="C89">
        <v>-1153</v>
      </c>
      <c r="D89">
        <f t="shared" si="3"/>
        <v>20.349999999999909</v>
      </c>
      <c r="E89">
        <v>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6">
        <v>-15</v>
      </c>
      <c r="L89" s="6">
        <v>-15</v>
      </c>
      <c r="M89" s="11">
        <v>-15</v>
      </c>
      <c r="O89" s="7"/>
    </row>
    <row r="90" spans="1:15">
      <c r="A90" s="4">
        <v>40140</v>
      </c>
      <c r="B90">
        <v>1173.3499999999999</v>
      </c>
      <c r="C90">
        <v>-1153</v>
      </c>
      <c r="D90">
        <f t="shared" si="3"/>
        <v>20.349999999999909</v>
      </c>
      <c r="E90">
        <v>15</v>
      </c>
      <c r="F90" s="30">
        <v>-15</v>
      </c>
      <c r="G90" s="6">
        <v>-15</v>
      </c>
      <c r="H90" s="6">
        <v>-15</v>
      </c>
      <c r="I90" s="6">
        <v>-15</v>
      </c>
      <c r="J90" s="6">
        <v>-15</v>
      </c>
      <c r="K90" s="6">
        <v>-15</v>
      </c>
      <c r="L90" s="6">
        <v>-15</v>
      </c>
      <c r="M90" s="11">
        <v>-15</v>
      </c>
      <c r="O90" s="7"/>
    </row>
    <row r="91" spans="1:15">
      <c r="A91" s="4">
        <v>40147</v>
      </c>
      <c r="B91">
        <v>1182.02</v>
      </c>
      <c r="C91">
        <v>-1163.75</v>
      </c>
      <c r="D91">
        <f t="shared" si="3"/>
        <v>18.269999999999982</v>
      </c>
      <c r="E91">
        <v>15</v>
      </c>
      <c r="F91" s="5">
        <v>30</v>
      </c>
      <c r="G91" s="6">
        <v>-15</v>
      </c>
      <c r="H91" s="6">
        <v>-15</v>
      </c>
      <c r="I91" s="6">
        <v>-15</v>
      </c>
      <c r="J91" s="6">
        <v>-15</v>
      </c>
      <c r="K91" s="6">
        <v>-15</v>
      </c>
      <c r="L91" s="6">
        <v>-15</v>
      </c>
      <c r="M91" s="11">
        <v>-15</v>
      </c>
      <c r="O91" s="7"/>
    </row>
    <row r="92" spans="1:15">
      <c r="A92" s="4">
        <v>40147</v>
      </c>
      <c r="B92">
        <v>1182.02</v>
      </c>
      <c r="C92">
        <v>-1163.75</v>
      </c>
      <c r="D92">
        <f t="shared" si="3"/>
        <v>18.269999999999982</v>
      </c>
      <c r="E92">
        <v>15</v>
      </c>
      <c r="F92" s="5">
        <v>30</v>
      </c>
      <c r="G92" s="6">
        <v>45</v>
      </c>
      <c r="H92" s="6">
        <v>60</v>
      </c>
      <c r="I92" s="6">
        <v>-15</v>
      </c>
      <c r="J92" s="6">
        <v>-15</v>
      </c>
      <c r="K92" s="6">
        <v>-15</v>
      </c>
      <c r="L92" s="6">
        <v>-15</v>
      </c>
      <c r="M92" s="11">
        <v>-15</v>
      </c>
      <c r="O92" s="7"/>
    </row>
    <row r="93" spans="1:15">
      <c r="D93">
        <f t="shared" si="3"/>
        <v>0</v>
      </c>
      <c r="F93" s="5"/>
      <c r="O93" s="7"/>
    </row>
    <row r="94" spans="1:15">
      <c r="A94" s="4">
        <v>40154</v>
      </c>
      <c r="B94">
        <v>1164.6199999999999</v>
      </c>
      <c r="C94">
        <v>-1135.53</v>
      </c>
      <c r="D94">
        <f t="shared" si="3"/>
        <v>29.089999999999918</v>
      </c>
      <c r="E94">
        <v>15</v>
      </c>
      <c r="F94" s="5">
        <v>30</v>
      </c>
      <c r="G94" s="6">
        <v>45</v>
      </c>
      <c r="H94" s="6">
        <v>60</v>
      </c>
      <c r="I94" s="6">
        <v>30</v>
      </c>
      <c r="J94" s="6">
        <v>30</v>
      </c>
      <c r="K94" s="6">
        <v>30</v>
      </c>
      <c r="L94" s="6">
        <v>30</v>
      </c>
      <c r="M94" s="5">
        <v>30</v>
      </c>
      <c r="N94" s="10">
        <f>SUM(M94:M101)</f>
        <v>-46.400000000000006</v>
      </c>
      <c r="O94" s="7">
        <f>SUM(F94:F101)</f>
        <v>57.200000000000088</v>
      </c>
    </row>
    <row r="95" spans="1:15">
      <c r="A95" s="4">
        <v>40154</v>
      </c>
      <c r="B95">
        <v>1164.6199999999999</v>
      </c>
      <c r="C95">
        <v>-1135.53</v>
      </c>
      <c r="D95">
        <f t="shared" si="3"/>
        <v>29.089999999999918</v>
      </c>
      <c r="E95">
        <v>-15</v>
      </c>
      <c r="F95" s="30">
        <v>-15</v>
      </c>
      <c r="G95" s="6">
        <v>-15</v>
      </c>
      <c r="H95" s="6">
        <v>-15</v>
      </c>
      <c r="I95" s="6">
        <v>-15</v>
      </c>
      <c r="J95" s="6">
        <v>-15</v>
      </c>
      <c r="K95" s="6">
        <v>-15</v>
      </c>
      <c r="L95" s="6">
        <v>-15</v>
      </c>
      <c r="M95" s="11">
        <v>-15</v>
      </c>
      <c r="N95" s="10"/>
      <c r="O95" s="7"/>
    </row>
    <row r="96" spans="1:15">
      <c r="A96" s="4">
        <v>40161</v>
      </c>
      <c r="B96">
        <v>1127.33</v>
      </c>
      <c r="C96">
        <v>-1110.6199999999999</v>
      </c>
      <c r="D96">
        <f t="shared" si="3"/>
        <v>16.710000000000036</v>
      </c>
      <c r="E96">
        <v>-15</v>
      </c>
      <c r="F96" s="30">
        <v>-15</v>
      </c>
      <c r="G96" s="6">
        <v>-15</v>
      </c>
      <c r="H96" s="6">
        <v>-15</v>
      </c>
      <c r="I96" s="6">
        <v>-15</v>
      </c>
      <c r="J96" s="6">
        <v>-15</v>
      </c>
      <c r="K96" s="6">
        <v>-15</v>
      </c>
      <c r="L96" s="6">
        <v>-15</v>
      </c>
      <c r="M96" s="11">
        <v>-15</v>
      </c>
      <c r="O96" s="7"/>
    </row>
    <row r="97" spans="1:15">
      <c r="A97" s="4">
        <v>40161</v>
      </c>
      <c r="B97">
        <v>1127.33</v>
      </c>
      <c r="C97">
        <v>-1110.6199999999999</v>
      </c>
      <c r="D97">
        <f t="shared" si="3"/>
        <v>16.710000000000036</v>
      </c>
      <c r="E97">
        <v>15</v>
      </c>
      <c r="F97" s="5">
        <v>30</v>
      </c>
      <c r="G97" s="6">
        <v>-15</v>
      </c>
      <c r="H97" s="6">
        <v>-15</v>
      </c>
      <c r="I97" s="6">
        <v>-15</v>
      </c>
      <c r="J97" s="6">
        <v>-15</v>
      </c>
      <c r="K97" s="6">
        <v>-15</v>
      </c>
      <c r="L97" s="6">
        <v>-15</v>
      </c>
      <c r="M97" s="11">
        <v>-15</v>
      </c>
      <c r="O97" s="7"/>
    </row>
    <row r="98" spans="1:15">
      <c r="A98" s="4">
        <v>40168</v>
      </c>
      <c r="B98">
        <v>1119.32</v>
      </c>
      <c r="C98">
        <v>-1090</v>
      </c>
      <c r="D98">
        <f t="shared" si="3"/>
        <v>29.319999999999936</v>
      </c>
      <c r="E98">
        <v>15</v>
      </c>
      <c r="F98" s="30">
        <v>-15</v>
      </c>
      <c r="G98" s="6">
        <v>-15</v>
      </c>
      <c r="H98" s="6">
        <v>-15</v>
      </c>
      <c r="I98" s="6">
        <v>-15</v>
      </c>
      <c r="J98" s="6">
        <v>-15</v>
      </c>
      <c r="K98" s="6">
        <v>-15</v>
      </c>
      <c r="L98" s="6">
        <v>-15</v>
      </c>
      <c r="M98" s="11">
        <v>-15</v>
      </c>
      <c r="O98" s="7"/>
    </row>
    <row r="99" spans="1:15">
      <c r="A99" s="4">
        <v>40168</v>
      </c>
      <c r="B99">
        <v>1119.32</v>
      </c>
      <c r="C99">
        <v>-1090</v>
      </c>
      <c r="D99">
        <f t="shared" si="3"/>
        <v>29.319999999999936</v>
      </c>
      <c r="E99">
        <v>15</v>
      </c>
      <c r="F99" s="5">
        <v>30</v>
      </c>
      <c r="G99" s="6">
        <v>8</v>
      </c>
      <c r="H99" s="6">
        <v>8</v>
      </c>
      <c r="I99" s="6">
        <v>8</v>
      </c>
      <c r="J99" s="6">
        <v>8</v>
      </c>
      <c r="K99" s="6">
        <v>8</v>
      </c>
      <c r="L99" s="6">
        <v>8</v>
      </c>
      <c r="M99" s="5">
        <v>8</v>
      </c>
      <c r="O99" s="7"/>
    </row>
    <row r="100" spans="1:15">
      <c r="A100" s="4">
        <v>40175</v>
      </c>
      <c r="B100">
        <v>1113.4000000000001</v>
      </c>
      <c r="C100">
        <v>-1101.2</v>
      </c>
      <c r="D100">
        <f t="shared" si="3"/>
        <v>12.200000000000045</v>
      </c>
      <c r="E100">
        <v>12.2</v>
      </c>
      <c r="F100" s="30">
        <v>-12.2</v>
      </c>
      <c r="G100" s="6">
        <v>-12.2</v>
      </c>
      <c r="H100" s="6">
        <v>-12.2</v>
      </c>
      <c r="I100" s="6">
        <v>-12.2</v>
      </c>
      <c r="J100" s="6">
        <v>-12.2</v>
      </c>
      <c r="K100" s="6">
        <v>-12.2</v>
      </c>
      <c r="L100" s="6">
        <v>-12.2</v>
      </c>
      <c r="M100" s="11">
        <v>-12.2</v>
      </c>
      <c r="O100" s="12"/>
    </row>
    <row r="101" spans="1:15">
      <c r="A101" s="4">
        <v>40175</v>
      </c>
      <c r="B101">
        <v>1113.4000000000001</v>
      </c>
      <c r="C101">
        <v>-1101.2</v>
      </c>
      <c r="D101">
        <f t="shared" si="3"/>
        <v>12.200000000000045</v>
      </c>
      <c r="E101">
        <v>12.2</v>
      </c>
      <c r="F101" s="5">
        <f>D101*2</f>
        <v>24.400000000000091</v>
      </c>
      <c r="G101" s="6">
        <f>D101*3</f>
        <v>36.600000000000136</v>
      </c>
      <c r="H101" s="6">
        <v>-12.2</v>
      </c>
      <c r="I101" s="6">
        <v>-12.2</v>
      </c>
      <c r="J101" s="6">
        <v>-12.2</v>
      </c>
      <c r="K101" s="6">
        <v>-12.2</v>
      </c>
      <c r="L101" s="6">
        <v>-12.2</v>
      </c>
      <c r="M101" s="11">
        <v>-12.2</v>
      </c>
      <c r="O101" s="12"/>
    </row>
    <row r="103" spans="1:15">
      <c r="A103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107"/>
  <sheetViews>
    <sheetView topLeftCell="A2" workbookViewId="0">
      <selection activeCell="N2" sqref="N2"/>
    </sheetView>
  </sheetViews>
  <sheetFormatPr baseColWidth="10" defaultColWidth="11.5703125" defaultRowHeight="12.75"/>
  <cols>
    <col min="2" max="2" width="10.28515625" customWidth="1"/>
    <col min="3" max="3" width="10.7109375" customWidth="1"/>
    <col min="14" max="14" width="16.42578125" customWidth="1"/>
  </cols>
  <sheetData>
    <row r="1" spans="1:17" ht="18">
      <c r="N1" s="17" t="s">
        <v>30</v>
      </c>
    </row>
    <row r="2" spans="1:17" ht="23.25">
      <c r="E2">
        <f t="shared" ref="E2:M2" si="0">SUM(E7:E150)</f>
        <v>292.59999999999997</v>
      </c>
      <c r="F2">
        <f t="shared" si="0"/>
        <v>388.72000000000037</v>
      </c>
      <c r="G2">
        <f t="shared" si="0"/>
        <v>203.40000000000015</v>
      </c>
      <c r="H2">
        <f t="shared" si="0"/>
        <v>58.800000000001098</v>
      </c>
      <c r="I2">
        <f t="shared" si="0"/>
        <v>-111.10999999999905</v>
      </c>
      <c r="J2">
        <f t="shared" si="0"/>
        <v>-47.700000000000585</v>
      </c>
      <c r="K2">
        <f t="shared" si="0"/>
        <v>9.7100000000005213</v>
      </c>
      <c r="L2">
        <f t="shared" si="0"/>
        <v>50.919999999999526</v>
      </c>
      <c r="M2">
        <f t="shared" si="0"/>
        <v>26.879999999999107</v>
      </c>
      <c r="N2" s="1">
        <f>SUM(N4:N106)*100</f>
        <v>33791.000000000058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s="6" customFormat="1" ht="18">
      <c r="A4" s="14">
        <v>40182</v>
      </c>
      <c r="B4" s="6">
        <v>1124</v>
      </c>
      <c r="C4" s="6">
        <v>-1093.08</v>
      </c>
      <c r="D4" s="6">
        <f t="shared" ref="D4:D10" si="1">SUM(B4:C4)</f>
        <v>30.920000000000073</v>
      </c>
      <c r="E4" s="6">
        <v>15</v>
      </c>
      <c r="F4" s="6">
        <v>30</v>
      </c>
      <c r="G4" s="6">
        <v>-15</v>
      </c>
      <c r="H4" s="11">
        <v>-15</v>
      </c>
      <c r="I4" s="6">
        <v>-15</v>
      </c>
      <c r="J4" s="6">
        <v>-15</v>
      </c>
      <c r="K4" s="6">
        <v>-15</v>
      </c>
      <c r="L4" s="6">
        <v>-15</v>
      </c>
      <c r="M4" s="6">
        <v>-15</v>
      </c>
      <c r="N4" s="7">
        <f>SUM(H4:H10)</f>
        <v>36.390000000000285</v>
      </c>
      <c r="O4" s="31">
        <f>SUM(N4:N14)*100</f>
        <v>707.00000000002842</v>
      </c>
    </row>
    <row r="5" spans="1:17" s="6" customFormat="1">
      <c r="A5" s="14">
        <v>40182</v>
      </c>
      <c r="B5" s="6">
        <v>1124</v>
      </c>
      <c r="C5" s="6">
        <v>-1093.08</v>
      </c>
      <c r="D5" s="6">
        <f t="shared" si="1"/>
        <v>30.920000000000073</v>
      </c>
      <c r="E5" s="6">
        <v>15</v>
      </c>
      <c r="F5" s="6">
        <v>-15</v>
      </c>
      <c r="G5" s="6">
        <v>-15</v>
      </c>
      <c r="H5" s="11">
        <v>-15</v>
      </c>
      <c r="I5" s="6">
        <v>-15</v>
      </c>
      <c r="J5" s="6">
        <v>-15</v>
      </c>
      <c r="K5" s="6">
        <v>-15</v>
      </c>
      <c r="L5" s="6">
        <v>-15</v>
      </c>
      <c r="M5" s="6">
        <v>-15</v>
      </c>
      <c r="N5" s="12"/>
    </row>
    <row r="6" spans="1:17" s="6" customFormat="1">
      <c r="A6" s="14">
        <v>40189</v>
      </c>
      <c r="B6" s="6">
        <v>1161.6500000000001</v>
      </c>
      <c r="C6" s="6">
        <v>-1138.4000000000001</v>
      </c>
      <c r="D6" s="6">
        <f t="shared" si="1"/>
        <v>23.25</v>
      </c>
      <c r="E6" s="6">
        <v>15</v>
      </c>
      <c r="F6" s="6">
        <v>30</v>
      </c>
      <c r="G6" s="6">
        <v>45</v>
      </c>
      <c r="H6" s="5">
        <v>60</v>
      </c>
      <c r="I6" s="6">
        <v>75</v>
      </c>
      <c r="J6" s="6">
        <v>90</v>
      </c>
      <c r="K6" s="6">
        <v>90</v>
      </c>
      <c r="L6" s="6">
        <v>90</v>
      </c>
      <c r="M6" s="6">
        <v>90</v>
      </c>
      <c r="N6" s="12"/>
    </row>
    <row r="7" spans="1:17">
      <c r="A7" s="4">
        <v>40196</v>
      </c>
      <c r="B7">
        <v>1137.1300000000001</v>
      </c>
      <c r="C7">
        <v>-1127.46</v>
      </c>
      <c r="D7" s="6">
        <f t="shared" si="1"/>
        <v>9.6700000000000728</v>
      </c>
      <c r="E7">
        <v>-9.67</v>
      </c>
      <c r="F7">
        <v>-9.67</v>
      </c>
      <c r="G7">
        <v>-9.67</v>
      </c>
      <c r="H7" s="11">
        <v>-9.67</v>
      </c>
      <c r="I7" s="6">
        <v>-9.67</v>
      </c>
      <c r="J7">
        <v>-9.67</v>
      </c>
      <c r="K7">
        <v>-9.67</v>
      </c>
      <c r="L7">
        <v>-9.67</v>
      </c>
      <c r="M7">
        <v>-9.67</v>
      </c>
      <c r="O7" s="6"/>
    </row>
    <row r="8" spans="1:17">
      <c r="A8" s="4">
        <v>40196</v>
      </c>
      <c r="B8">
        <v>1137.1300000000001</v>
      </c>
      <c r="C8">
        <v>-1127.46</v>
      </c>
      <c r="D8" s="6">
        <f t="shared" si="1"/>
        <v>9.6700000000000728</v>
      </c>
      <c r="E8">
        <f>9.67</f>
        <v>9.67</v>
      </c>
      <c r="F8">
        <f>D8*2</f>
        <v>19.340000000000146</v>
      </c>
      <c r="G8">
        <f>D8*3</f>
        <v>29.010000000000218</v>
      </c>
      <c r="H8" s="5">
        <f>D8*4</f>
        <v>38.680000000000291</v>
      </c>
      <c r="I8" s="6">
        <f>D8*5</f>
        <v>48.350000000000364</v>
      </c>
      <c r="J8">
        <f>D8*6</f>
        <v>58.020000000000437</v>
      </c>
      <c r="K8">
        <f>D8*7</f>
        <v>67.690000000000509</v>
      </c>
      <c r="L8">
        <f>D8*8</f>
        <v>77.360000000000582</v>
      </c>
      <c r="M8">
        <f>D8*4</f>
        <v>38.680000000000291</v>
      </c>
      <c r="O8" s="6"/>
    </row>
    <row r="9" spans="1:17">
      <c r="A9" s="4">
        <v>40203</v>
      </c>
      <c r="B9">
        <v>1103.8599999999999</v>
      </c>
      <c r="C9">
        <v>-1092.55</v>
      </c>
      <c r="D9">
        <f t="shared" si="1"/>
        <v>11.309999999999945</v>
      </c>
      <c r="E9">
        <v>11.31</v>
      </c>
      <c r="F9">
        <v>-11.31</v>
      </c>
      <c r="G9">
        <v>-11.31</v>
      </c>
      <c r="H9" s="11">
        <v>-11.31</v>
      </c>
      <c r="I9" s="6">
        <v>-11.31</v>
      </c>
      <c r="J9">
        <v>-11.31</v>
      </c>
      <c r="K9">
        <v>-11.31</v>
      </c>
      <c r="L9">
        <v>-11.31</v>
      </c>
      <c r="M9">
        <v>-11.31</v>
      </c>
      <c r="O9" s="6"/>
    </row>
    <row r="10" spans="1:17">
      <c r="A10" s="4">
        <v>40203</v>
      </c>
      <c r="B10">
        <v>1103.8599999999999</v>
      </c>
      <c r="C10">
        <v>-1092.55</v>
      </c>
      <c r="D10">
        <f t="shared" si="1"/>
        <v>11.309999999999945</v>
      </c>
      <c r="E10">
        <v>11.31</v>
      </c>
      <c r="F10">
        <v>-11.31</v>
      </c>
      <c r="G10">
        <v>-11.31</v>
      </c>
      <c r="H10" s="11">
        <v>-11.31</v>
      </c>
      <c r="I10" s="6">
        <v>-11.31</v>
      </c>
      <c r="J10">
        <v>-11.31</v>
      </c>
      <c r="K10">
        <v>-11.31</v>
      </c>
      <c r="L10">
        <v>-11.31</v>
      </c>
      <c r="M10">
        <v>-11.31</v>
      </c>
      <c r="O10" s="6"/>
    </row>
    <row r="11" spans="1:17">
      <c r="A11" s="4"/>
      <c r="H11" s="11"/>
      <c r="I11" s="6"/>
      <c r="O11" s="6"/>
    </row>
    <row r="12" spans="1:17">
      <c r="A12" s="4">
        <v>40210</v>
      </c>
      <c r="B12">
        <v>1107.51</v>
      </c>
      <c r="C12">
        <v>-1076.52</v>
      </c>
      <c r="D12">
        <f t="shared" ref="D12:D18" si="2">SUM(B12:C12)</f>
        <v>30.990000000000009</v>
      </c>
      <c r="E12">
        <v>15</v>
      </c>
      <c r="F12" s="6">
        <v>-15</v>
      </c>
      <c r="G12" s="6">
        <v>-15</v>
      </c>
      <c r="H12" s="11">
        <v>-15</v>
      </c>
      <c r="I12" s="6">
        <v>-15</v>
      </c>
      <c r="J12" s="6">
        <v>-15</v>
      </c>
      <c r="K12" s="6">
        <v>-15</v>
      </c>
      <c r="L12" s="6">
        <v>-15</v>
      </c>
      <c r="M12" s="6">
        <v>-15</v>
      </c>
      <c r="N12" s="35">
        <f>SUM(H12:H18)</f>
        <v>-29.32</v>
      </c>
      <c r="O12" s="12"/>
    </row>
    <row r="13" spans="1:17">
      <c r="A13" s="4">
        <v>40210</v>
      </c>
      <c r="B13">
        <v>1107.51</v>
      </c>
      <c r="C13">
        <v>-1076.52</v>
      </c>
      <c r="D13">
        <f t="shared" si="2"/>
        <v>30.990000000000009</v>
      </c>
      <c r="E13">
        <v>15</v>
      </c>
      <c r="F13" s="6">
        <v>30</v>
      </c>
      <c r="G13" s="6">
        <v>-15</v>
      </c>
      <c r="H13" s="11">
        <v>-15</v>
      </c>
      <c r="I13" s="6">
        <v>-15</v>
      </c>
      <c r="J13" s="6">
        <v>-15</v>
      </c>
      <c r="K13" s="6">
        <v>-15</v>
      </c>
      <c r="L13" s="6">
        <v>-15</v>
      </c>
      <c r="M13" s="6">
        <v>-15</v>
      </c>
      <c r="O13" s="6"/>
    </row>
    <row r="14" spans="1:17">
      <c r="A14" s="4">
        <v>40217</v>
      </c>
      <c r="B14">
        <v>1073.6500000000001</v>
      </c>
      <c r="C14">
        <v>-1061.6500000000001</v>
      </c>
      <c r="D14">
        <f t="shared" si="2"/>
        <v>12</v>
      </c>
      <c r="E14">
        <v>12</v>
      </c>
      <c r="F14">
        <f>D14*2</f>
        <v>24</v>
      </c>
      <c r="G14">
        <f>D14*3</f>
        <v>36</v>
      </c>
      <c r="H14" s="5">
        <f>12*4</f>
        <v>48</v>
      </c>
      <c r="I14" s="6">
        <f>12*5</f>
        <v>60</v>
      </c>
      <c r="J14">
        <f>12*6</f>
        <v>72</v>
      </c>
      <c r="K14">
        <v>60</v>
      </c>
      <c r="L14">
        <v>60</v>
      </c>
      <c r="M14">
        <v>60</v>
      </c>
      <c r="O14" s="6"/>
    </row>
    <row r="15" spans="1:17">
      <c r="A15" s="4">
        <v>40224</v>
      </c>
      <c r="B15">
        <v>1102.06</v>
      </c>
      <c r="C15">
        <v>-1093.4000000000001</v>
      </c>
      <c r="D15">
        <f t="shared" si="2"/>
        <v>8.6599999999998545</v>
      </c>
      <c r="E15">
        <v>8.66</v>
      </c>
      <c r="F15">
        <f>8.66*2</f>
        <v>17.32</v>
      </c>
      <c r="G15">
        <f>8.66*3</f>
        <v>25.98</v>
      </c>
      <c r="H15" s="11">
        <v>-8.66</v>
      </c>
      <c r="I15" s="6">
        <v>-8.66</v>
      </c>
      <c r="J15">
        <v>-8.66</v>
      </c>
      <c r="K15">
        <v>-8.66</v>
      </c>
      <c r="L15">
        <v>-8.66</v>
      </c>
      <c r="M15">
        <v>-8.66</v>
      </c>
      <c r="O15" s="6"/>
    </row>
    <row r="16" spans="1:17">
      <c r="A16" s="4">
        <v>40224</v>
      </c>
      <c r="B16">
        <v>1102.06</v>
      </c>
      <c r="C16">
        <v>-1093.4000000000001</v>
      </c>
      <c r="D16">
        <f t="shared" si="2"/>
        <v>8.6599999999998545</v>
      </c>
      <c r="E16">
        <v>-8.66</v>
      </c>
      <c r="F16">
        <v>-8.66</v>
      </c>
      <c r="G16">
        <v>-8.66</v>
      </c>
      <c r="H16" s="11">
        <v>-8.66</v>
      </c>
      <c r="I16" s="6">
        <v>-8.66</v>
      </c>
      <c r="J16">
        <v>-8.66</v>
      </c>
      <c r="K16">
        <v>-8.66</v>
      </c>
      <c r="L16">
        <v>-8.66</v>
      </c>
      <c r="M16">
        <v>-8.66</v>
      </c>
      <c r="O16" s="6"/>
    </row>
    <row r="17" spans="1:16">
      <c r="A17" s="4">
        <v>40231</v>
      </c>
      <c r="B17">
        <v>1130.8499999999999</v>
      </c>
      <c r="C17">
        <v>-1109.5999999999999</v>
      </c>
      <c r="D17">
        <f t="shared" si="2"/>
        <v>21.25</v>
      </c>
      <c r="E17">
        <v>15</v>
      </c>
      <c r="F17" s="6">
        <v>-15</v>
      </c>
      <c r="G17" s="6">
        <v>-15</v>
      </c>
      <c r="H17" s="11">
        <v>-15</v>
      </c>
      <c r="I17" s="6">
        <v>-15</v>
      </c>
      <c r="J17" s="6">
        <v>-15</v>
      </c>
      <c r="K17" s="6">
        <v>-15</v>
      </c>
      <c r="L17" s="6">
        <v>-15</v>
      </c>
      <c r="M17" s="6">
        <v>-15</v>
      </c>
      <c r="O17" s="6"/>
    </row>
    <row r="18" spans="1:16">
      <c r="A18" s="4">
        <v>40231</v>
      </c>
      <c r="B18">
        <v>1130.8499999999999</v>
      </c>
      <c r="C18">
        <v>-1109.5999999999999</v>
      </c>
      <c r="D18">
        <f t="shared" si="2"/>
        <v>21.25</v>
      </c>
      <c r="E18">
        <v>-15</v>
      </c>
      <c r="F18" s="6">
        <v>-15</v>
      </c>
      <c r="G18" s="6">
        <v>-15</v>
      </c>
      <c r="H18" s="11">
        <v>-15</v>
      </c>
      <c r="I18" s="6">
        <v>-15</v>
      </c>
      <c r="J18" s="6">
        <v>-15</v>
      </c>
      <c r="K18" s="6">
        <v>-15</v>
      </c>
      <c r="L18" s="6">
        <v>-15</v>
      </c>
      <c r="M18" s="6">
        <v>-15</v>
      </c>
      <c r="O18" s="6"/>
    </row>
    <row r="19" spans="1:16" ht="18">
      <c r="D19">
        <f t="shared" ref="D19:D52" si="3">SUM(B19:C19)</f>
        <v>0</v>
      </c>
      <c r="O19" s="31" t="s">
        <v>12</v>
      </c>
      <c r="P19" s="32" t="s">
        <v>24</v>
      </c>
    </row>
    <row r="20" spans="1:16" ht="18">
      <c r="A20" s="4">
        <v>40238</v>
      </c>
      <c r="B20">
        <v>1123.5999999999999</v>
      </c>
      <c r="C20">
        <v>-1111.95</v>
      </c>
      <c r="D20">
        <f t="shared" si="3"/>
        <v>11.649999999999864</v>
      </c>
      <c r="E20">
        <v>11.65</v>
      </c>
      <c r="F20" s="11">
        <v>-11.65</v>
      </c>
      <c r="G20">
        <v>-11.65</v>
      </c>
      <c r="H20" s="6">
        <v>-11.65</v>
      </c>
      <c r="I20" s="6">
        <v>-11.65</v>
      </c>
      <c r="J20">
        <v>-11.65</v>
      </c>
      <c r="K20">
        <v>-11.65</v>
      </c>
      <c r="L20">
        <v>-11.65</v>
      </c>
      <c r="M20">
        <v>-11.65</v>
      </c>
      <c r="N20" s="7">
        <f>SUM(F20:F28)</f>
        <v>42.550000000000367</v>
      </c>
      <c r="O20" s="31">
        <f>SUM(N20:N57)*100</f>
        <v>25658.999999999975</v>
      </c>
    </row>
    <row r="21" spans="1:16">
      <c r="A21" s="4">
        <v>40238</v>
      </c>
      <c r="B21">
        <v>1123.5999999999999</v>
      </c>
      <c r="C21">
        <v>-1111.95</v>
      </c>
      <c r="D21">
        <f t="shared" si="3"/>
        <v>11.649999999999864</v>
      </c>
      <c r="E21">
        <v>11.65</v>
      </c>
      <c r="F21" s="11">
        <v>-11.65</v>
      </c>
      <c r="G21">
        <v>-11.65</v>
      </c>
      <c r="H21" s="6">
        <v>-11.65</v>
      </c>
      <c r="I21" s="6">
        <v>-11.65</v>
      </c>
      <c r="J21">
        <v>-11.65</v>
      </c>
      <c r="K21">
        <v>-11.65</v>
      </c>
      <c r="L21">
        <v>-11.65</v>
      </c>
      <c r="M21">
        <v>-11.65</v>
      </c>
      <c r="O21" s="6"/>
    </row>
    <row r="22" spans="1:16">
      <c r="A22" s="4">
        <v>40245</v>
      </c>
      <c r="B22">
        <v>1137.6500000000001</v>
      </c>
      <c r="C22">
        <v>-1118.45</v>
      </c>
      <c r="D22">
        <f t="shared" si="3"/>
        <v>19.200000000000045</v>
      </c>
      <c r="E22">
        <v>15</v>
      </c>
      <c r="F22" s="5">
        <v>30</v>
      </c>
      <c r="G22">
        <v>0</v>
      </c>
      <c r="H22" s="6">
        <v>0</v>
      </c>
      <c r="I22" s="6">
        <v>0</v>
      </c>
      <c r="J22">
        <v>0</v>
      </c>
      <c r="K22">
        <v>0</v>
      </c>
      <c r="L22">
        <v>0</v>
      </c>
      <c r="M22">
        <v>0</v>
      </c>
      <c r="O22" s="6"/>
    </row>
    <row r="23" spans="1:16">
      <c r="A23" s="4">
        <v>40252</v>
      </c>
      <c r="B23">
        <v>1110.0999999999999</v>
      </c>
      <c r="C23">
        <v>-1100.55</v>
      </c>
      <c r="D23">
        <f t="shared" si="3"/>
        <v>9.5499999999999545</v>
      </c>
      <c r="E23">
        <v>9.5500000000000007</v>
      </c>
      <c r="F23" s="5">
        <f>9.55*2</f>
        <v>19.100000000000001</v>
      </c>
      <c r="G23">
        <v>-9.5500000000000007</v>
      </c>
      <c r="H23" s="6">
        <v>-9.5500000000000007</v>
      </c>
      <c r="I23" s="6">
        <v>-9.5500000000000007</v>
      </c>
      <c r="J23">
        <v>-9.5500000000000007</v>
      </c>
      <c r="K23">
        <v>-9.5500000000000007</v>
      </c>
      <c r="L23">
        <v>-9.5500000000000007</v>
      </c>
      <c r="M23">
        <v>-9.5500000000000007</v>
      </c>
      <c r="O23" s="6"/>
    </row>
    <row r="24" spans="1:16">
      <c r="A24" s="4">
        <v>40252</v>
      </c>
      <c r="B24">
        <v>1110.0999999999999</v>
      </c>
      <c r="C24">
        <v>-1100.55</v>
      </c>
      <c r="D24">
        <f t="shared" si="3"/>
        <v>9.5499999999999545</v>
      </c>
      <c r="E24">
        <v>9.5500000000000007</v>
      </c>
      <c r="F24" s="11">
        <v>-9.5500000000000007</v>
      </c>
      <c r="G24">
        <v>-9.5500000000000007</v>
      </c>
      <c r="H24" s="6">
        <v>-9.5500000000000007</v>
      </c>
      <c r="I24" s="6">
        <v>-9.5500000000000007</v>
      </c>
      <c r="J24">
        <v>-9.5500000000000007</v>
      </c>
      <c r="K24">
        <v>-9.5500000000000007</v>
      </c>
      <c r="L24">
        <v>-9.5500000000000007</v>
      </c>
      <c r="M24">
        <v>-9.5500000000000007</v>
      </c>
      <c r="O24" s="6"/>
    </row>
    <row r="25" spans="1:16">
      <c r="A25" s="4">
        <v>40259</v>
      </c>
      <c r="B25">
        <v>1108.7</v>
      </c>
      <c r="C25">
        <v>-1092.3499999999999</v>
      </c>
      <c r="D25">
        <f t="shared" si="3"/>
        <v>16.350000000000136</v>
      </c>
      <c r="E25" s="6">
        <v>-15</v>
      </c>
      <c r="F25" s="11">
        <v>-15</v>
      </c>
      <c r="G25" s="6">
        <v>-15</v>
      </c>
      <c r="H25" s="6">
        <v>-15</v>
      </c>
      <c r="I25" s="6">
        <v>-15</v>
      </c>
      <c r="J25" s="6">
        <v>-15</v>
      </c>
      <c r="K25" s="6">
        <v>-15</v>
      </c>
      <c r="L25" s="6">
        <v>-15</v>
      </c>
      <c r="M25" s="6">
        <v>-15</v>
      </c>
      <c r="O25" s="6"/>
    </row>
    <row r="26" spans="1:16">
      <c r="A26" s="4">
        <v>40259</v>
      </c>
      <c r="B26">
        <v>1108.7</v>
      </c>
      <c r="C26">
        <v>-1092.3499999999999</v>
      </c>
      <c r="D26">
        <f t="shared" si="3"/>
        <v>16.350000000000136</v>
      </c>
      <c r="E26" s="6">
        <v>15</v>
      </c>
      <c r="F26" s="5">
        <v>30</v>
      </c>
      <c r="G26" s="6">
        <v>45</v>
      </c>
      <c r="H26" s="6">
        <v>60</v>
      </c>
      <c r="I26" s="6">
        <v>22</v>
      </c>
      <c r="J26" s="6">
        <v>22</v>
      </c>
      <c r="K26" s="6">
        <v>22</v>
      </c>
      <c r="L26" s="6">
        <v>22</v>
      </c>
      <c r="M26" s="6">
        <v>22</v>
      </c>
      <c r="O26" s="6"/>
    </row>
    <row r="27" spans="1:16">
      <c r="A27" s="4">
        <v>40266</v>
      </c>
      <c r="B27">
        <v>1114.6500000000001</v>
      </c>
      <c r="C27">
        <v>-1103.3499999999999</v>
      </c>
      <c r="D27">
        <f t="shared" si="3"/>
        <v>11.300000000000182</v>
      </c>
      <c r="E27">
        <v>-11.3</v>
      </c>
      <c r="F27" s="11">
        <v>-11.3</v>
      </c>
      <c r="G27">
        <v>-11.3</v>
      </c>
      <c r="H27" s="6">
        <v>-11.3</v>
      </c>
      <c r="I27" s="6">
        <v>-11.3</v>
      </c>
      <c r="J27">
        <v>-11.3</v>
      </c>
      <c r="K27">
        <v>-11.3</v>
      </c>
      <c r="L27">
        <v>-11.3</v>
      </c>
      <c r="M27">
        <v>-11.3</v>
      </c>
      <c r="O27" s="6"/>
    </row>
    <row r="28" spans="1:16">
      <c r="A28" s="4">
        <v>40266</v>
      </c>
      <c r="B28">
        <v>1114.6500000000001</v>
      </c>
      <c r="C28">
        <v>-1103.3499999999999</v>
      </c>
      <c r="D28">
        <f t="shared" si="3"/>
        <v>11.300000000000182</v>
      </c>
      <c r="E28">
        <v>11.3</v>
      </c>
      <c r="F28" s="5">
        <f>D28*2</f>
        <v>22.600000000000364</v>
      </c>
      <c r="G28">
        <f>D28*3</f>
        <v>33.900000000000546</v>
      </c>
      <c r="H28" s="6">
        <f>D28*4</f>
        <v>45.200000000000728</v>
      </c>
      <c r="I28" s="6">
        <f>D28*3</f>
        <v>33.900000000000546</v>
      </c>
      <c r="J28">
        <v>33.9</v>
      </c>
      <c r="K28">
        <v>33.9</v>
      </c>
      <c r="L28">
        <v>33.9</v>
      </c>
      <c r="M28">
        <v>33.9</v>
      </c>
      <c r="O28" s="6"/>
    </row>
    <row r="29" spans="1:16">
      <c r="D29">
        <f t="shared" si="3"/>
        <v>0</v>
      </c>
      <c r="O29" s="6"/>
    </row>
    <row r="30" spans="1:16">
      <c r="A30" s="4">
        <v>40273</v>
      </c>
      <c r="B30">
        <v>1133.3499999999999</v>
      </c>
      <c r="C30">
        <v>-1119.95</v>
      </c>
      <c r="D30">
        <f t="shared" si="3"/>
        <v>13.399999999999864</v>
      </c>
      <c r="E30">
        <v>13.4</v>
      </c>
      <c r="F30" s="5">
        <f>D30*2</f>
        <v>26.799999999999727</v>
      </c>
      <c r="G30" s="6">
        <f>D30*3</f>
        <v>40.199999999999591</v>
      </c>
      <c r="H30" s="6">
        <v>40.200000000000003</v>
      </c>
      <c r="I30" s="6">
        <v>40.200000000000003</v>
      </c>
      <c r="J30" s="6">
        <v>40.200000000000003</v>
      </c>
      <c r="K30" s="6">
        <v>40.200000000000003</v>
      </c>
      <c r="L30" s="6">
        <v>40.200000000000003</v>
      </c>
      <c r="M30" s="6">
        <v>40.200000000000003</v>
      </c>
      <c r="N30" s="7">
        <f>SUM(F30:F35)</f>
        <v>124.20999999999961</v>
      </c>
      <c r="O30" s="12"/>
    </row>
    <row r="31" spans="1:16">
      <c r="A31" s="4">
        <v>40280</v>
      </c>
      <c r="B31">
        <v>1169.3499999999999</v>
      </c>
      <c r="C31">
        <v>-1154.1500000000001</v>
      </c>
      <c r="D31">
        <f t="shared" si="3"/>
        <v>15.199999999999818</v>
      </c>
      <c r="E31">
        <v>15</v>
      </c>
      <c r="F31" s="5">
        <v>30</v>
      </c>
      <c r="G31" s="6">
        <v>-15</v>
      </c>
      <c r="H31" s="6">
        <v>-15</v>
      </c>
      <c r="I31" s="6">
        <v>-15</v>
      </c>
      <c r="J31" s="6">
        <v>-15</v>
      </c>
      <c r="K31" s="6">
        <v>-15</v>
      </c>
      <c r="L31" s="6">
        <v>-15</v>
      </c>
      <c r="M31" s="6">
        <v>-15</v>
      </c>
      <c r="N31" s="5"/>
      <c r="O31" s="6"/>
    </row>
    <row r="32" spans="1:16">
      <c r="A32" s="4">
        <v>40280</v>
      </c>
      <c r="B32">
        <v>1169.3499999999999</v>
      </c>
      <c r="C32">
        <v>-1154.1500000000001</v>
      </c>
      <c r="D32">
        <f t="shared" si="3"/>
        <v>15.199999999999818</v>
      </c>
      <c r="E32">
        <v>15</v>
      </c>
      <c r="F32" s="5">
        <v>30</v>
      </c>
      <c r="G32" s="6">
        <v>-15</v>
      </c>
      <c r="H32" s="6">
        <v>-15</v>
      </c>
      <c r="I32" s="6">
        <v>-15</v>
      </c>
      <c r="J32" s="6">
        <v>-15</v>
      </c>
      <c r="K32" s="6">
        <v>-15</v>
      </c>
      <c r="L32" s="6">
        <v>-15</v>
      </c>
      <c r="M32" s="6">
        <v>-15</v>
      </c>
      <c r="N32" s="5"/>
      <c r="O32" s="6"/>
    </row>
    <row r="33" spans="1:15">
      <c r="A33" s="4">
        <v>40287</v>
      </c>
      <c r="B33">
        <v>1137.9000000000001</v>
      </c>
      <c r="C33">
        <v>-1123.8</v>
      </c>
      <c r="D33">
        <f t="shared" si="3"/>
        <v>14.100000000000136</v>
      </c>
      <c r="E33">
        <f>D33</f>
        <v>14.100000000000136</v>
      </c>
      <c r="F33" s="5">
        <f>D33*2</f>
        <v>28.200000000000273</v>
      </c>
      <c r="G33" s="6">
        <f>D33*3</f>
        <v>42.300000000000409</v>
      </c>
      <c r="H33" s="6">
        <f>D33*4</f>
        <v>56.400000000000546</v>
      </c>
      <c r="I33" s="6">
        <f>D33*5</f>
        <v>70.500000000000682</v>
      </c>
      <c r="J33" s="6">
        <f>D33*6</f>
        <v>84.600000000000819</v>
      </c>
      <c r="K33" s="6">
        <f>D33*7</f>
        <v>98.700000000000955</v>
      </c>
      <c r="L33" s="6">
        <v>84.6</v>
      </c>
      <c r="M33" s="6">
        <v>84.6</v>
      </c>
      <c r="N33" s="5"/>
      <c r="O33" s="6"/>
    </row>
    <row r="34" spans="1:15">
      <c r="A34" s="4">
        <v>40294</v>
      </c>
      <c r="B34">
        <v>1159.5899999999999</v>
      </c>
      <c r="C34">
        <v>-1150.3800000000001</v>
      </c>
      <c r="D34">
        <f t="shared" si="3"/>
        <v>9.209999999999809</v>
      </c>
      <c r="E34">
        <v>-9.2100000000000009</v>
      </c>
      <c r="F34" s="11">
        <v>-9.2100000000000009</v>
      </c>
      <c r="G34" s="6">
        <v>-9.2100000000000009</v>
      </c>
      <c r="H34" s="6">
        <v>-9.2100000000000009</v>
      </c>
      <c r="I34" s="6">
        <v>-9.2100000000000009</v>
      </c>
      <c r="J34" s="6">
        <v>-9.2100000000000009</v>
      </c>
      <c r="K34" s="6">
        <v>-9.2100000000000009</v>
      </c>
      <c r="L34" s="6">
        <v>-9.2100000000000009</v>
      </c>
      <c r="M34" s="6">
        <v>-9.2100000000000009</v>
      </c>
      <c r="N34" s="5"/>
      <c r="O34" s="6"/>
    </row>
    <row r="35" spans="1:15">
      <c r="A35" s="4">
        <v>40294</v>
      </c>
      <c r="B35">
        <v>1159.5899999999999</v>
      </c>
      <c r="C35">
        <v>-1150.3800000000001</v>
      </c>
      <c r="D35">
        <f t="shared" si="3"/>
        <v>9.209999999999809</v>
      </c>
      <c r="E35">
        <v>9.2100000000000009</v>
      </c>
      <c r="F35" s="5">
        <f>D35*2</f>
        <v>18.419999999999618</v>
      </c>
      <c r="G35" s="6">
        <f>D35*3</f>
        <v>27.629999999999427</v>
      </c>
      <c r="H35" s="6">
        <f>D35*4</f>
        <v>36.839999999999236</v>
      </c>
      <c r="I35" s="6">
        <f>D35*5</f>
        <v>46.049999999999045</v>
      </c>
      <c r="J35" s="6">
        <f>D35*6</f>
        <v>55.259999999998854</v>
      </c>
      <c r="K35" s="6">
        <f>D35*7</f>
        <v>64.469999999998663</v>
      </c>
      <c r="L35" s="6">
        <f>D35*8</f>
        <v>73.679999999998472</v>
      </c>
      <c r="M35" s="6">
        <f>D35*9</f>
        <v>82.889999999998281</v>
      </c>
      <c r="N35" s="5"/>
      <c r="O35" s="6"/>
    </row>
    <row r="36" spans="1:15">
      <c r="D36">
        <f t="shared" si="3"/>
        <v>0</v>
      </c>
      <c r="F36" s="5"/>
      <c r="G36" s="6"/>
      <c r="H36" s="6"/>
      <c r="I36" s="6"/>
      <c r="J36" s="6"/>
      <c r="K36" s="6"/>
      <c r="L36" s="6"/>
      <c r="M36" s="6"/>
      <c r="N36" s="5"/>
      <c r="O36" s="6"/>
    </row>
    <row r="37" spans="1:15">
      <c r="A37" s="4">
        <v>40301</v>
      </c>
      <c r="B37">
        <v>1187.43</v>
      </c>
      <c r="C37">
        <v>-1176.2</v>
      </c>
      <c r="D37">
        <f t="shared" si="3"/>
        <v>11.230000000000018</v>
      </c>
      <c r="E37">
        <v>-11.23</v>
      </c>
      <c r="F37" s="11">
        <v>-11.23</v>
      </c>
      <c r="G37" s="6">
        <v>-11.23</v>
      </c>
      <c r="H37" s="6">
        <v>-11.23</v>
      </c>
      <c r="I37" s="6">
        <v>-11.23</v>
      </c>
      <c r="J37" s="6">
        <v>-11.23</v>
      </c>
      <c r="K37" s="6">
        <v>-11.23</v>
      </c>
      <c r="L37" s="6">
        <v>-11.23</v>
      </c>
      <c r="M37" s="6">
        <v>-11.23</v>
      </c>
      <c r="N37" s="7">
        <f>SUM(F37:F45)</f>
        <v>21.18</v>
      </c>
      <c r="O37" s="12"/>
    </row>
    <row r="38" spans="1:15">
      <c r="A38" s="4">
        <v>40301</v>
      </c>
      <c r="B38">
        <v>1187.43</v>
      </c>
      <c r="C38">
        <v>-1176.2</v>
      </c>
      <c r="D38">
        <f t="shared" si="3"/>
        <v>11.230000000000018</v>
      </c>
      <c r="E38">
        <v>11.23</v>
      </c>
      <c r="F38" s="11">
        <v>-11.23</v>
      </c>
      <c r="G38" s="6">
        <v>-11.23</v>
      </c>
      <c r="H38" s="6">
        <v>-11.23</v>
      </c>
      <c r="I38" s="6">
        <v>-11.23</v>
      </c>
      <c r="J38" s="6">
        <v>-11.23</v>
      </c>
      <c r="K38" s="6">
        <v>-11.23</v>
      </c>
      <c r="L38" s="6">
        <v>-11.23</v>
      </c>
      <c r="M38" s="6">
        <v>-11.23</v>
      </c>
      <c r="O38" s="6"/>
    </row>
    <row r="39" spans="1:15">
      <c r="A39" s="4">
        <v>40308</v>
      </c>
      <c r="B39">
        <v>1205.45</v>
      </c>
      <c r="C39">
        <v>-1183.5999999999999</v>
      </c>
      <c r="D39">
        <f t="shared" si="3"/>
        <v>21.850000000000136</v>
      </c>
      <c r="E39">
        <v>15</v>
      </c>
      <c r="F39" s="5">
        <v>30</v>
      </c>
      <c r="G39" s="6">
        <v>45</v>
      </c>
      <c r="H39" s="6">
        <v>-15</v>
      </c>
      <c r="I39" s="6">
        <v>-15</v>
      </c>
      <c r="J39" s="6">
        <v>-15</v>
      </c>
      <c r="K39" s="6">
        <v>-15</v>
      </c>
      <c r="L39" s="6">
        <v>-15</v>
      </c>
      <c r="M39" s="6">
        <v>-15</v>
      </c>
      <c r="O39" s="6"/>
    </row>
    <row r="40" spans="1:15">
      <c r="A40" s="4">
        <v>40308</v>
      </c>
      <c r="B40">
        <v>1205.45</v>
      </c>
      <c r="C40">
        <v>-1183.5999999999999</v>
      </c>
      <c r="D40">
        <f t="shared" si="3"/>
        <v>21.850000000000136</v>
      </c>
      <c r="E40">
        <v>15</v>
      </c>
      <c r="F40" s="11">
        <v>-15</v>
      </c>
      <c r="G40" s="6">
        <v>-15</v>
      </c>
      <c r="H40" s="6">
        <v>-15</v>
      </c>
      <c r="I40" s="6">
        <v>-15</v>
      </c>
      <c r="J40" s="6">
        <v>-15</v>
      </c>
      <c r="K40" s="6">
        <v>-15</v>
      </c>
      <c r="L40" s="6">
        <v>-15</v>
      </c>
      <c r="M40" s="6">
        <v>-15</v>
      </c>
      <c r="O40" s="6"/>
    </row>
    <row r="41" spans="1:15">
      <c r="A41" s="4">
        <v>40315</v>
      </c>
      <c r="B41">
        <v>1242</v>
      </c>
      <c r="C41">
        <v>-1218.78</v>
      </c>
      <c r="D41">
        <f t="shared" si="3"/>
        <v>23.220000000000027</v>
      </c>
      <c r="E41">
        <v>15</v>
      </c>
      <c r="F41" s="5">
        <v>30</v>
      </c>
      <c r="G41" s="6">
        <v>45</v>
      </c>
      <c r="H41" s="6">
        <v>-15</v>
      </c>
      <c r="I41" s="6">
        <v>-15</v>
      </c>
      <c r="J41" s="6">
        <v>-15</v>
      </c>
      <c r="K41" s="6">
        <v>-15</v>
      </c>
      <c r="L41" s="6">
        <v>-15</v>
      </c>
      <c r="M41" s="6">
        <v>-15</v>
      </c>
      <c r="N41" s="6"/>
      <c r="O41" s="6"/>
    </row>
    <row r="42" spans="1:15">
      <c r="A42" s="4">
        <v>40315</v>
      </c>
      <c r="B42">
        <v>1242</v>
      </c>
      <c r="C42">
        <v>-1218.78</v>
      </c>
      <c r="D42">
        <f t="shared" si="3"/>
        <v>23.220000000000027</v>
      </c>
      <c r="E42" s="6">
        <v>-15</v>
      </c>
      <c r="F42" s="11">
        <v>-15</v>
      </c>
      <c r="G42" s="6">
        <v>-15</v>
      </c>
      <c r="H42" s="6">
        <v>-15</v>
      </c>
      <c r="I42" s="6">
        <v>-15</v>
      </c>
      <c r="J42" s="6">
        <v>-15</v>
      </c>
      <c r="K42" s="6">
        <v>-15</v>
      </c>
      <c r="L42" s="6">
        <v>-15</v>
      </c>
      <c r="M42" s="6">
        <v>-15</v>
      </c>
      <c r="O42" s="6"/>
    </row>
    <row r="43" spans="1:15">
      <c r="A43" s="4">
        <v>40322</v>
      </c>
      <c r="B43">
        <v>1196.49</v>
      </c>
      <c r="C43">
        <v>-1176.5</v>
      </c>
      <c r="D43">
        <f t="shared" si="3"/>
        <v>19.990000000000009</v>
      </c>
      <c r="E43">
        <v>15</v>
      </c>
      <c r="F43" s="5">
        <v>30</v>
      </c>
      <c r="G43" s="6">
        <v>45</v>
      </c>
      <c r="H43" s="6">
        <v>90</v>
      </c>
      <c r="I43" s="6">
        <v>-15</v>
      </c>
      <c r="J43" s="6">
        <v>-15</v>
      </c>
      <c r="K43" s="6">
        <v>-15</v>
      </c>
      <c r="L43" s="6">
        <v>-15</v>
      </c>
      <c r="M43" s="6">
        <v>-15</v>
      </c>
      <c r="O43" s="6"/>
    </row>
    <row r="44" spans="1:15">
      <c r="A44" s="4">
        <v>40329</v>
      </c>
      <c r="B44">
        <v>1217.6300000000001</v>
      </c>
      <c r="C44">
        <v>-1209.45</v>
      </c>
      <c r="D44">
        <f t="shared" si="3"/>
        <v>8.1800000000000637</v>
      </c>
      <c r="E44">
        <v>8.18</v>
      </c>
      <c r="F44" s="11">
        <v>-8.18</v>
      </c>
      <c r="G44" s="6">
        <v>-8.18</v>
      </c>
      <c r="H44" s="6">
        <v>-8.18</v>
      </c>
      <c r="I44" s="6">
        <v>-8.18</v>
      </c>
      <c r="J44" s="6">
        <v>-8.18</v>
      </c>
      <c r="K44" s="6">
        <v>-8.18</v>
      </c>
      <c r="L44" s="6">
        <v>-8.18</v>
      </c>
      <c r="M44" s="6">
        <v>-8.18</v>
      </c>
      <c r="O44" s="6"/>
    </row>
    <row r="45" spans="1:15">
      <c r="A45" s="4">
        <v>40329</v>
      </c>
      <c r="B45">
        <v>1217.6300000000001</v>
      </c>
      <c r="C45">
        <v>-1209.45</v>
      </c>
      <c r="D45">
        <f t="shared" si="3"/>
        <v>8.1800000000000637</v>
      </c>
      <c r="E45">
        <v>8.18</v>
      </c>
      <c r="F45" s="11">
        <v>-8.18</v>
      </c>
      <c r="G45" s="6">
        <v>-8.18</v>
      </c>
      <c r="H45" s="6">
        <v>-8.18</v>
      </c>
      <c r="I45" s="6">
        <v>-8.18</v>
      </c>
      <c r="J45" s="6">
        <v>-8.18</v>
      </c>
      <c r="K45" s="6">
        <v>-8.18</v>
      </c>
      <c r="L45" s="6">
        <v>-8.18</v>
      </c>
      <c r="M45" s="6">
        <v>-8.18</v>
      </c>
      <c r="O45" s="6"/>
    </row>
    <row r="46" spans="1:15">
      <c r="A46" s="4"/>
      <c r="D46">
        <f t="shared" si="3"/>
        <v>0</v>
      </c>
      <c r="F46" s="11"/>
      <c r="G46" s="6"/>
      <c r="H46" s="6"/>
      <c r="I46" s="6"/>
      <c r="J46" s="6"/>
      <c r="K46" s="6"/>
      <c r="L46" s="6"/>
      <c r="M46" s="6"/>
      <c r="O46" s="6"/>
    </row>
    <row r="47" spans="1:15">
      <c r="A47" s="4">
        <v>40336</v>
      </c>
      <c r="B47">
        <v>1244.28</v>
      </c>
      <c r="C47">
        <v>-1210.23</v>
      </c>
      <c r="D47">
        <f t="shared" si="3"/>
        <v>34.049999999999955</v>
      </c>
      <c r="E47" s="6">
        <v>-15</v>
      </c>
      <c r="F47" s="11">
        <v>-15</v>
      </c>
      <c r="G47" s="6">
        <v>-15</v>
      </c>
      <c r="H47" s="6">
        <v>-15</v>
      </c>
      <c r="I47" s="6">
        <v>-15</v>
      </c>
      <c r="J47" s="6">
        <v>-15</v>
      </c>
      <c r="K47" s="6">
        <v>-15</v>
      </c>
      <c r="L47" s="6">
        <v>-15</v>
      </c>
      <c r="M47" s="6">
        <v>-15</v>
      </c>
      <c r="N47" s="7">
        <f>SUM(F47:F52)</f>
        <v>60</v>
      </c>
      <c r="O47" s="12"/>
    </row>
    <row r="48" spans="1:15">
      <c r="A48" s="4">
        <v>40336</v>
      </c>
      <c r="B48">
        <v>1244.28</v>
      </c>
      <c r="C48">
        <v>-1210.23</v>
      </c>
      <c r="D48">
        <f t="shared" si="3"/>
        <v>34.049999999999955</v>
      </c>
      <c r="E48">
        <v>0</v>
      </c>
      <c r="F48" s="5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O48" s="6"/>
    </row>
    <row r="49" spans="1:16">
      <c r="A49" s="4">
        <v>40343</v>
      </c>
      <c r="B49">
        <v>1233.75</v>
      </c>
      <c r="C49">
        <v>-1215.7</v>
      </c>
      <c r="D49">
        <f t="shared" si="3"/>
        <v>18.049999999999955</v>
      </c>
      <c r="E49">
        <v>15</v>
      </c>
      <c r="F49" s="5">
        <v>30</v>
      </c>
      <c r="G49" s="6">
        <v>-15</v>
      </c>
      <c r="H49" s="6">
        <v>-15</v>
      </c>
      <c r="I49" s="6">
        <v>-15</v>
      </c>
      <c r="J49" s="6">
        <v>-15</v>
      </c>
      <c r="K49" s="6">
        <v>-15</v>
      </c>
      <c r="L49" s="6">
        <v>-15</v>
      </c>
      <c r="M49" s="6">
        <v>-15</v>
      </c>
      <c r="O49" s="6"/>
    </row>
    <row r="50" spans="1:16">
      <c r="A50" s="4">
        <v>40343</v>
      </c>
      <c r="B50">
        <v>1233.75</v>
      </c>
      <c r="C50">
        <v>-1215.7</v>
      </c>
      <c r="D50">
        <f t="shared" si="3"/>
        <v>18.049999999999955</v>
      </c>
      <c r="E50">
        <v>15</v>
      </c>
      <c r="F50" s="5">
        <v>30</v>
      </c>
      <c r="G50" s="6">
        <v>7</v>
      </c>
      <c r="H50" s="6">
        <v>7</v>
      </c>
      <c r="I50" s="6">
        <v>7</v>
      </c>
      <c r="J50" s="6">
        <v>7</v>
      </c>
      <c r="K50" s="6">
        <v>7</v>
      </c>
      <c r="L50" s="6">
        <v>7</v>
      </c>
      <c r="M50" s="6">
        <v>7</v>
      </c>
      <c r="O50" s="6"/>
    </row>
    <row r="51" spans="1:16">
      <c r="A51" s="4">
        <v>40350</v>
      </c>
      <c r="B51">
        <v>1264.8</v>
      </c>
      <c r="C51">
        <v>-1230.3</v>
      </c>
      <c r="D51">
        <f t="shared" si="3"/>
        <v>34.5</v>
      </c>
      <c r="E51" s="6">
        <v>-15</v>
      </c>
      <c r="F51" s="11">
        <v>-15</v>
      </c>
      <c r="G51" s="6">
        <v>-15</v>
      </c>
      <c r="H51" s="6">
        <v>-15</v>
      </c>
      <c r="I51" s="6">
        <v>-15</v>
      </c>
      <c r="J51" s="6">
        <v>-15</v>
      </c>
      <c r="K51" s="6">
        <v>-15</v>
      </c>
      <c r="L51" s="6">
        <v>-15</v>
      </c>
      <c r="M51" s="6">
        <v>-15</v>
      </c>
      <c r="O51" s="6"/>
    </row>
    <row r="52" spans="1:16">
      <c r="A52" s="4">
        <v>40357</v>
      </c>
      <c r="B52">
        <v>1262.3499999999999</v>
      </c>
      <c r="C52">
        <v>-1235.1500000000001</v>
      </c>
      <c r="D52">
        <f t="shared" si="3"/>
        <v>27.199999999999818</v>
      </c>
      <c r="E52">
        <v>15</v>
      </c>
      <c r="F52" s="5">
        <v>30</v>
      </c>
      <c r="G52" s="6">
        <v>45</v>
      </c>
      <c r="H52" s="6">
        <v>60</v>
      </c>
      <c r="I52" s="6">
        <v>75</v>
      </c>
      <c r="J52" s="6">
        <v>67</v>
      </c>
      <c r="K52" s="6">
        <v>67</v>
      </c>
      <c r="L52" s="6">
        <v>67</v>
      </c>
      <c r="M52" s="6">
        <v>67</v>
      </c>
      <c r="O52" s="6"/>
    </row>
    <row r="53" spans="1:16">
      <c r="D53">
        <f t="shared" ref="D53:D84" si="4">SUM(B53:C53)</f>
        <v>0</v>
      </c>
      <c r="F53" s="5"/>
      <c r="G53" s="6"/>
      <c r="H53" s="6"/>
      <c r="I53" s="6"/>
      <c r="J53" s="6"/>
      <c r="K53" s="6"/>
      <c r="L53" s="6"/>
      <c r="M53" s="6"/>
      <c r="O53" s="6"/>
    </row>
    <row r="54" spans="1:16">
      <c r="A54" s="4">
        <v>40364</v>
      </c>
      <c r="B54">
        <v>1214.0999999999999</v>
      </c>
      <c r="C54">
        <v>-1205.45</v>
      </c>
      <c r="D54">
        <f t="shared" si="4"/>
        <v>8.6499999999998636</v>
      </c>
      <c r="E54">
        <v>8.65</v>
      </c>
      <c r="F54" s="5">
        <f>D54*2</f>
        <v>17.299999999999727</v>
      </c>
      <c r="G54" s="6">
        <v>-8.65</v>
      </c>
      <c r="H54" s="6">
        <v>-8.65</v>
      </c>
      <c r="I54" s="6">
        <v>-8.65</v>
      </c>
      <c r="J54" s="6">
        <v>-8.65</v>
      </c>
      <c r="K54" s="6">
        <v>-8.65</v>
      </c>
      <c r="L54" s="6">
        <v>-8.65</v>
      </c>
      <c r="M54" s="6">
        <v>-8.65</v>
      </c>
      <c r="N54" s="7">
        <f>SUM(F54:F61)</f>
        <v>8.6499999999997286</v>
      </c>
      <c r="O54" s="12"/>
    </row>
    <row r="55" spans="1:16">
      <c r="A55" s="4">
        <v>40364</v>
      </c>
      <c r="B55">
        <v>1214.0999999999999</v>
      </c>
      <c r="C55">
        <v>-1205.45</v>
      </c>
      <c r="D55">
        <f t="shared" si="4"/>
        <v>8.6499999999998636</v>
      </c>
      <c r="E55">
        <v>-8.65</v>
      </c>
      <c r="F55" s="11">
        <v>-8.65</v>
      </c>
      <c r="G55" s="6">
        <v>-8.65</v>
      </c>
      <c r="H55" s="6">
        <v>-8.65</v>
      </c>
      <c r="I55" s="6">
        <v>-8.65</v>
      </c>
      <c r="J55" s="6">
        <v>-8.65</v>
      </c>
      <c r="K55" s="6">
        <v>-8.65</v>
      </c>
      <c r="L55" s="6">
        <v>-8.65</v>
      </c>
      <c r="M55" s="6">
        <v>-8.65</v>
      </c>
      <c r="O55" s="6"/>
    </row>
    <row r="56" spans="1:16">
      <c r="A56" s="4">
        <v>41102</v>
      </c>
      <c r="B56">
        <v>1212.75</v>
      </c>
      <c r="C56">
        <v>-1195.9000000000001</v>
      </c>
      <c r="D56">
        <f t="shared" si="4"/>
        <v>16.849999999999909</v>
      </c>
      <c r="E56" s="6">
        <v>-15</v>
      </c>
      <c r="F56" s="11">
        <v>-15</v>
      </c>
      <c r="G56" s="6">
        <v>-15</v>
      </c>
      <c r="H56" s="6">
        <v>-15</v>
      </c>
      <c r="I56" s="6">
        <v>-15</v>
      </c>
      <c r="J56" s="6">
        <v>-15</v>
      </c>
      <c r="K56" s="6">
        <v>-15</v>
      </c>
      <c r="L56" s="6">
        <v>-15</v>
      </c>
      <c r="M56" s="6">
        <v>-15</v>
      </c>
      <c r="O56" s="6"/>
    </row>
    <row r="57" spans="1:16">
      <c r="A57" s="4">
        <v>41102</v>
      </c>
      <c r="B57">
        <v>1212.75</v>
      </c>
      <c r="C57">
        <v>-1195.9000000000001</v>
      </c>
      <c r="D57">
        <f t="shared" si="4"/>
        <v>16.849999999999909</v>
      </c>
      <c r="E57">
        <v>15</v>
      </c>
      <c r="F57" s="5">
        <v>30</v>
      </c>
      <c r="G57" s="6">
        <v>-15</v>
      </c>
      <c r="H57" s="6">
        <v>-15</v>
      </c>
      <c r="I57" s="6">
        <v>-15</v>
      </c>
      <c r="J57" s="6">
        <v>-15</v>
      </c>
      <c r="K57" s="6">
        <v>-15</v>
      </c>
      <c r="L57" s="6">
        <v>-15</v>
      </c>
      <c r="M57" s="6">
        <v>-15</v>
      </c>
      <c r="N57" s="6"/>
      <c r="O57" s="6"/>
    </row>
    <row r="58" spans="1:16">
      <c r="A58" s="4">
        <v>41109</v>
      </c>
      <c r="B58">
        <v>1194.5999999999999</v>
      </c>
      <c r="C58">
        <v>-1177</v>
      </c>
      <c r="D58">
        <f t="shared" si="4"/>
        <v>17.599999999999909</v>
      </c>
      <c r="E58" s="6">
        <v>-15</v>
      </c>
      <c r="F58" s="11">
        <v>-15</v>
      </c>
      <c r="G58" s="6">
        <v>-15</v>
      </c>
      <c r="H58" s="6">
        <v>-15</v>
      </c>
      <c r="I58" s="6">
        <v>-15</v>
      </c>
      <c r="J58" s="6">
        <v>-15</v>
      </c>
      <c r="K58" s="6">
        <v>-15</v>
      </c>
      <c r="L58" s="6">
        <v>-15</v>
      </c>
      <c r="M58" s="6">
        <v>-15</v>
      </c>
      <c r="O58" s="6"/>
    </row>
    <row r="59" spans="1:16">
      <c r="A59" s="4">
        <v>41109</v>
      </c>
      <c r="B59">
        <v>1194.5999999999999</v>
      </c>
      <c r="C59">
        <v>-1177</v>
      </c>
      <c r="D59">
        <f t="shared" si="4"/>
        <v>17.599999999999909</v>
      </c>
      <c r="E59" s="6">
        <v>-15</v>
      </c>
      <c r="F59" s="11">
        <v>-15</v>
      </c>
      <c r="G59" s="6">
        <v>-15</v>
      </c>
      <c r="H59" s="6">
        <v>-15</v>
      </c>
      <c r="I59" s="6">
        <v>-15</v>
      </c>
      <c r="J59" s="6">
        <v>-15</v>
      </c>
      <c r="K59" s="6">
        <v>-15</v>
      </c>
      <c r="L59" s="6">
        <v>-15</v>
      </c>
      <c r="M59" s="6">
        <v>-15</v>
      </c>
      <c r="O59" s="6"/>
    </row>
    <row r="60" spans="1:16">
      <c r="A60" s="4">
        <v>41116</v>
      </c>
      <c r="B60">
        <v>1194.45</v>
      </c>
      <c r="C60">
        <v>-1179.1500000000001</v>
      </c>
      <c r="D60">
        <f t="shared" si="4"/>
        <v>15.299999999999955</v>
      </c>
      <c r="E60" s="6">
        <v>15</v>
      </c>
      <c r="F60" s="11">
        <v>-15</v>
      </c>
      <c r="G60" s="6">
        <v>-15</v>
      </c>
      <c r="H60" s="6">
        <v>-15</v>
      </c>
      <c r="I60" s="6">
        <v>-15</v>
      </c>
      <c r="J60" s="6">
        <v>-15</v>
      </c>
      <c r="K60" s="6">
        <v>-15</v>
      </c>
      <c r="L60" s="6">
        <v>-15</v>
      </c>
      <c r="M60" s="6">
        <v>-15</v>
      </c>
      <c r="O60" s="6"/>
    </row>
    <row r="61" spans="1:16">
      <c r="A61" s="4">
        <v>41116</v>
      </c>
      <c r="B61">
        <v>1194.45</v>
      </c>
      <c r="C61">
        <v>-1179.1500000000001</v>
      </c>
      <c r="D61">
        <f t="shared" si="4"/>
        <v>15.299999999999955</v>
      </c>
      <c r="E61" s="6">
        <v>15</v>
      </c>
      <c r="F61" s="5">
        <v>30</v>
      </c>
      <c r="G61" s="6">
        <v>-15</v>
      </c>
      <c r="H61" s="6">
        <v>-15</v>
      </c>
      <c r="I61" s="6">
        <v>-15</v>
      </c>
      <c r="J61" s="6">
        <v>-15</v>
      </c>
      <c r="K61" s="6">
        <v>-15</v>
      </c>
      <c r="L61" s="6">
        <v>-15</v>
      </c>
      <c r="M61" s="6">
        <v>-15</v>
      </c>
      <c r="O61" s="6"/>
    </row>
    <row r="62" spans="1:16" ht="18">
      <c r="A62" s="4"/>
      <c r="D62">
        <f t="shared" si="4"/>
        <v>0</v>
      </c>
      <c r="F62" s="5"/>
      <c r="O62" s="31" t="s">
        <v>23</v>
      </c>
      <c r="P62" s="32" t="s">
        <v>25</v>
      </c>
    </row>
    <row r="63" spans="1:16" ht="18">
      <c r="A63" s="4">
        <v>40392</v>
      </c>
      <c r="B63">
        <v>1190.05</v>
      </c>
      <c r="C63">
        <v>-1174.1500000000001</v>
      </c>
      <c r="D63">
        <f t="shared" si="4"/>
        <v>15.899999999999864</v>
      </c>
      <c r="E63">
        <v>15</v>
      </c>
      <c r="F63">
        <v>30</v>
      </c>
      <c r="G63">
        <v>45</v>
      </c>
      <c r="H63">
        <v>45</v>
      </c>
      <c r="I63">
        <v>45</v>
      </c>
      <c r="J63">
        <v>45</v>
      </c>
      <c r="K63">
        <v>45</v>
      </c>
      <c r="L63">
        <v>45</v>
      </c>
      <c r="M63" s="5">
        <v>45</v>
      </c>
      <c r="N63" s="7">
        <f>SUM(M63:M71)</f>
        <v>114.17000000000074</v>
      </c>
      <c r="O63" s="31">
        <f>SUM(N63:N73)*100</f>
        <v>30172.000000000058</v>
      </c>
      <c r="P63" s="32"/>
    </row>
    <row r="64" spans="1:16">
      <c r="A64" s="4">
        <v>40399</v>
      </c>
      <c r="B64">
        <v>1209.68</v>
      </c>
      <c r="C64">
        <v>-1199.05</v>
      </c>
      <c r="D64">
        <f t="shared" si="4"/>
        <v>10.630000000000109</v>
      </c>
      <c r="E64" s="6">
        <v>-10.63</v>
      </c>
      <c r="F64" s="6">
        <v>-10.63</v>
      </c>
      <c r="G64" s="6">
        <v>-10.63</v>
      </c>
      <c r="H64" s="6">
        <v>-10.63</v>
      </c>
      <c r="I64" s="6">
        <v>-10.63</v>
      </c>
      <c r="J64" s="6">
        <v>-10.63</v>
      </c>
      <c r="K64" s="6">
        <v>-10.63</v>
      </c>
      <c r="L64" s="6">
        <v>-10.63</v>
      </c>
      <c r="M64" s="11">
        <v>-10.63</v>
      </c>
      <c r="O64" s="6"/>
    </row>
    <row r="65" spans="1:18">
      <c r="A65" s="4">
        <v>40399</v>
      </c>
      <c r="B65">
        <v>1209.68</v>
      </c>
      <c r="C65">
        <v>-1199.05</v>
      </c>
      <c r="D65">
        <f t="shared" si="4"/>
        <v>10.630000000000109</v>
      </c>
      <c r="E65">
        <f>D65</f>
        <v>10.630000000000109</v>
      </c>
      <c r="F65">
        <f>D65*2</f>
        <v>21.260000000000218</v>
      </c>
      <c r="G65">
        <f>D65*3</f>
        <v>31.890000000000327</v>
      </c>
      <c r="H65">
        <f>D65*4</f>
        <v>42.520000000000437</v>
      </c>
      <c r="I65">
        <v>36</v>
      </c>
      <c r="J65">
        <v>36</v>
      </c>
      <c r="K65">
        <v>36</v>
      </c>
      <c r="L65">
        <v>36</v>
      </c>
      <c r="M65" s="5">
        <v>36</v>
      </c>
      <c r="O65" s="6"/>
    </row>
    <row r="66" spans="1:18">
      <c r="A66" s="4">
        <v>40406</v>
      </c>
      <c r="B66">
        <v>1227.33</v>
      </c>
      <c r="C66">
        <v>-1213.5899999999999</v>
      </c>
      <c r="D66">
        <f t="shared" si="4"/>
        <v>13.740000000000009</v>
      </c>
      <c r="E66">
        <v>-13.74</v>
      </c>
      <c r="F66">
        <v>-13.74</v>
      </c>
      <c r="G66">
        <v>-13.74</v>
      </c>
      <c r="H66">
        <v>-13.74</v>
      </c>
      <c r="I66">
        <v>-13.74</v>
      </c>
      <c r="J66">
        <v>-13.74</v>
      </c>
      <c r="K66">
        <v>-13.74</v>
      </c>
      <c r="L66">
        <v>-13.74</v>
      </c>
      <c r="M66" s="30">
        <v>-13.74</v>
      </c>
      <c r="O66" s="6"/>
    </row>
    <row r="67" spans="1:18">
      <c r="A67" s="4">
        <v>40406</v>
      </c>
      <c r="B67">
        <v>1227.33</v>
      </c>
      <c r="C67">
        <v>-1213.5899999999999</v>
      </c>
      <c r="D67">
        <f t="shared" si="4"/>
        <v>13.740000000000009</v>
      </c>
      <c r="E67">
        <v>-13.74</v>
      </c>
      <c r="F67">
        <v>-13.74</v>
      </c>
      <c r="G67">
        <v>-13.74</v>
      </c>
      <c r="H67">
        <v>-13.74</v>
      </c>
      <c r="I67">
        <v>-13.74</v>
      </c>
      <c r="J67">
        <v>-13.74</v>
      </c>
      <c r="K67">
        <v>-13.74</v>
      </c>
      <c r="L67">
        <v>-13.74</v>
      </c>
      <c r="M67" s="30">
        <v>-13.74</v>
      </c>
      <c r="O67" s="6"/>
    </row>
    <row r="68" spans="1:18">
      <c r="A68" s="4">
        <v>40413</v>
      </c>
      <c r="B68">
        <v>1231.75</v>
      </c>
      <c r="C68">
        <v>-1221.75</v>
      </c>
      <c r="D68">
        <f t="shared" si="4"/>
        <v>10</v>
      </c>
      <c r="E68">
        <v>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 s="30">
        <v>-10</v>
      </c>
      <c r="O68" s="6"/>
    </row>
    <row r="69" spans="1:18">
      <c r="A69" s="4">
        <v>40413</v>
      </c>
      <c r="B69">
        <v>1231.75</v>
      </c>
      <c r="C69">
        <v>-1221.75</v>
      </c>
      <c r="D69">
        <f t="shared" si="4"/>
        <v>10</v>
      </c>
      <c r="E69">
        <v>10</v>
      </c>
      <c r="F69">
        <v>20</v>
      </c>
      <c r="G69">
        <v>30</v>
      </c>
      <c r="H69">
        <v>40</v>
      </c>
      <c r="I69">
        <v>50</v>
      </c>
      <c r="J69">
        <v>40</v>
      </c>
      <c r="K69">
        <v>40</v>
      </c>
      <c r="L69">
        <v>40</v>
      </c>
      <c r="M69" s="5">
        <v>40</v>
      </c>
      <c r="O69" s="6"/>
    </row>
    <row r="70" spans="1:18">
      <c r="A70" s="4">
        <v>40420</v>
      </c>
      <c r="B70">
        <v>1238.45</v>
      </c>
      <c r="C70">
        <v>-1233.29</v>
      </c>
      <c r="D70">
        <f t="shared" si="4"/>
        <v>5.1600000000000819</v>
      </c>
      <c r="E70">
        <v>-5.16</v>
      </c>
      <c r="F70">
        <v>-5.16</v>
      </c>
      <c r="G70">
        <v>-5.16</v>
      </c>
      <c r="H70">
        <v>-5.16</v>
      </c>
      <c r="I70">
        <v>-5.16</v>
      </c>
      <c r="J70">
        <v>-5.16</v>
      </c>
      <c r="K70">
        <v>-5.16</v>
      </c>
      <c r="L70">
        <v>-5.16</v>
      </c>
      <c r="M70" s="11">
        <v>-5.16</v>
      </c>
      <c r="O70" s="6"/>
    </row>
    <row r="71" spans="1:18">
      <c r="A71" s="4">
        <v>40420</v>
      </c>
      <c r="B71">
        <v>1238.45</v>
      </c>
      <c r="C71">
        <v>-1233.29</v>
      </c>
      <c r="D71">
        <f t="shared" si="4"/>
        <v>5.1600000000000819</v>
      </c>
      <c r="E71">
        <f>D71</f>
        <v>5.1600000000000819</v>
      </c>
      <c r="F71">
        <f>D71*2</f>
        <v>10.320000000000164</v>
      </c>
      <c r="G71">
        <f>D71*3</f>
        <v>15.480000000000246</v>
      </c>
      <c r="H71">
        <f>D71*4</f>
        <v>20.640000000000327</v>
      </c>
      <c r="I71">
        <f>D71*5</f>
        <v>25.800000000000409</v>
      </c>
      <c r="J71">
        <f>D71*6</f>
        <v>30.960000000000491</v>
      </c>
      <c r="K71">
        <f>D71*7</f>
        <v>36.120000000000573</v>
      </c>
      <c r="L71">
        <f>D71*8</f>
        <v>41.280000000000655</v>
      </c>
      <c r="M71" s="5">
        <f>D71*9</f>
        <v>46.440000000000737</v>
      </c>
      <c r="O71" s="6"/>
    </row>
    <row r="72" spans="1:18">
      <c r="D72">
        <f t="shared" si="4"/>
        <v>0</v>
      </c>
      <c r="M72" s="5"/>
      <c r="O72" s="6"/>
    </row>
    <row r="73" spans="1:18">
      <c r="A73" s="4">
        <v>40427</v>
      </c>
      <c r="B73">
        <v>1250.8800000000001</v>
      </c>
      <c r="C73">
        <v>-1246.49</v>
      </c>
      <c r="D73">
        <f t="shared" si="4"/>
        <v>4.3900000000001</v>
      </c>
      <c r="E73">
        <v>-4.3899999999999997</v>
      </c>
      <c r="F73">
        <v>-4.3899999999999997</v>
      </c>
      <c r="G73">
        <v>-4.3899999999999997</v>
      </c>
      <c r="H73">
        <v>-4.3899999999999997</v>
      </c>
      <c r="I73">
        <v>-4.3899999999999997</v>
      </c>
      <c r="J73">
        <v>-4.3899999999999997</v>
      </c>
      <c r="K73">
        <v>-4.3899999999999997</v>
      </c>
      <c r="L73">
        <v>-4.3899999999999997</v>
      </c>
      <c r="M73" s="11">
        <v>-4.3899999999999997</v>
      </c>
      <c r="N73" s="7">
        <f>SUM(M73:M79)</f>
        <v>187.54999999999984</v>
      </c>
      <c r="O73" s="12"/>
    </row>
    <row r="74" spans="1:18">
      <c r="A74" s="4">
        <v>40427</v>
      </c>
      <c r="B74">
        <v>1250.8800000000001</v>
      </c>
      <c r="C74">
        <v>-1246.49</v>
      </c>
      <c r="D74">
        <f t="shared" si="4"/>
        <v>4.3900000000001</v>
      </c>
      <c r="E74">
        <v>4.3899999999999997</v>
      </c>
      <c r="F74">
        <f>D74*2</f>
        <v>8.7800000000002001</v>
      </c>
      <c r="G74">
        <v>-4.3899999999999997</v>
      </c>
      <c r="H74">
        <v>-4.3899999999999997</v>
      </c>
      <c r="I74">
        <v>-4.3899999999999997</v>
      </c>
      <c r="J74">
        <v>-4.3899999999999997</v>
      </c>
      <c r="K74">
        <v>-4.3899999999999997</v>
      </c>
      <c r="L74">
        <v>-4.3899999999999997</v>
      </c>
      <c r="M74" s="11">
        <v>-4.3899999999999997</v>
      </c>
      <c r="O74" s="6"/>
    </row>
    <row r="75" spans="1:18">
      <c r="A75" s="4">
        <v>40434</v>
      </c>
      <c r="B75">
        <v>1248.8</v>
      </c>
      <c r="C75">
        <v>-1240.6300000000001</v>
      </c>
      <c r="D75">
        <f t="shared" si="4"/>
        <v>8.1699999999998454</v>
      </c>
      <c r="E75">
        <f>D75</f>
        <v>8.1699999999998454</v>
      </c>
      <c r="F75">
        <f>D75*2</f>
        <v>16.339999999999691</v>
      </c>
      <c r="G75">
        <f>D75*3</f>
        <v>24.509999999999536</v>
      </c>
      <c r="H75">
        <f>D75*4</f>
        <v>32.679999999999382</v>
      </c>
      <c r="I75">
        <f>D75*5</f>
        <v>40.849999999999227</v>
      </c>
      <c r="J75">
        <f>D75*6</f>
        <v>49.019999999999072</v>
      </c>
      <c r="K75">
        <f>D75*7</f>
        <v>57.189999999998918</v>
      </c>
      <c r="L75">
        <f>D75*8</f>
        <v>65.359999999998763</v>
      </c>
      <c r="M75" s="5">
        <f>D75*9</f>
        <v>73.529999999998608</v>
      </c>
      <c r="O75" s="6"/>
    </row>
    <row r="76" spans="1:18">
      <c r="A76" s="4">
        <v>40441</v>
      </c>
      <c r="B76">
        <v>1283.28</v>
      </c>
      <c r="C76">
        <v>-1273.98</v>
      </c>
      <c r="D76">
        <f t="shared" si="4"/>
        <v>9.2999999999999545</v>
      </c>
      <c r="E76">
        <v>-9.3000000000000007</v>
      </c>
      <c r="F76">
        <v>-9.3000000000000007</v>
      </c>
      <c r="G76">
        <v>-9.3000000000000007</v>
      </c>
      <c r="H76">
        <v>-9.3000000000000007</v>
      </c>
      <c r="I76">
        <v>-9.3000000000000007</v>
      </c>
      <c r="J76">
        <v>-9.3000000000000007</v>
      </c>
      <c r="K76">
        <v>-9.3000000000000007</v>
      </c>
      <c r="L76">
        <v>-9.3000000000000007</v>
      </c>
      <c r="M76" s="11">
        <v>-9.3000000000000007</v>
      </c>
      <c r="O76" s="6"/>
    </row>
    <row r="77" spans="1:18">
      <c r="A77" s="4">
        <v>40441</v>
      </c>
      <c r="B77">
        <v>1283.28</v>
      </c>
      <c r="C77">
        <v>-1273.98</v>
      </c>
      <c r="D77">
        <f t="shared" si="4"/>
        <v>9.2999999999999545</v>
      </c>
      <c r="E77">
        <v>9.3000000000000007</v>
      </c>
      <c r="F77">
        <f>D77*2</f>
        <v>18.599999999999909</v>
      </c>
      <c r="G77">
        <f>D77*3</f>
        <v>27.899999999999864</v>
      </c>
      <c r="H77">
        <f>D77*4</f>
        <v>37.199999999999818</v>
      </c>
      <c r="I77">
        <f>D77*5</f>
        <v>46.499999999999773</v>
      </c>
      <c r="J77">
        <f>D77*6</f>
        <v>55.799999999999727</v>
      </c>
      <c r="K77">
        <f>D77*7</f>
        <v>65.099999999999682</v>
      </c>
      <c r="L77">
        <f>D77*8</f>
        <v>74.399999999999636</v>
      </c>
      <c r="M77" s="5">
        <f>D77*9</f>
        <v>83.699999999999591</v>
      </c>
      <c r="O77" s="6"/>
    </row>
    <row r="78" spans="1:18">
      <c r="A78" s="4">
        <v>40448</v>
      </c>
      <c r="B78">
        <v>1299.6300000000001</v>
      </c>
      <c r="C78">
        <v>-1293.58</v>
      </c>
      <c r="D78">
        <f t="shared" si="4"/>
        <v>6.0500000000001819</v>
      </c>
      <c r="E78">
        <v>6.05</v>
      </c>
      <c r="F78">
        <f>D78*2</f>
        <v>12.100000000000364</v>
      </c>
      <c r="G78">
        <v>-6.05</v>
      </c>
      <c r="H78">
        <v>-6.05</v>
      </c>
      <c r="I78">
        <v>-6.05</v>
      </c>
      <c r="J78">
        <v>-6.05</v>
      </c>
      <c r="K78">
        <v>-6.05</v>
      </c>
      <c r="L78">
        <v>-6.05</v>
      </c>
      <c r="M78" s="11">
        <v>-6.05</v>
      </c>
      <c r="O78" s="6"/>
    </row>
    <row r="79" spans="1:18">
      <c r="A79" s="4">
        <v>40448</v>
      </c>
      <c r="B79">
        <v>1299.6300000000001</v>
      </c>
      <c r="C79">
        <v>-1293.58</v>
      </c>
      <c r="D79">
        <f t="shared" si="4"/>
        <v>6.0500000000001819</v>
      </c>
      <c r="E79">
        <v>6.05</v>
      </c>
      <c r="F79">
        <f>D79*2</f>
        <v>12.100000000000364</v>
      </c>
      <c r="G79">
        <f>D79*3</f>
        <v>18.150000000000546</v>
      </c>
      <c r="H79">
        <f>D79*4</f>
        <v>24.200000000000728</v>
      </c>
      <c r="I79">
        <f>D79*5</f>
        <v>30.250000000000909</v>
      </c>
      <c r="J79">
        <f>E79*6</f>
        <v>36.299999999999997</v>
      </c>
      <c r="K79">
        <f>D79*7</f>
        <v>42.350000000001273</v>
      </c>
      <c r="L79">
        <f>D79*8</f>
        <v>48.400000000001455</v>
      </c>
      <c r="M79" s="5">
        <f>D79*9</f>
        <v>54.450000000001637</v>
      </c>
      <c r="O79" s="7"/>
      <c r="P79" s="13"/>
    </row>
    <row r="80" spans="1:18" ht="18">
      <c r="D80">
        <f t="shared" si="4"/>
        <v>0</v>
      </c>
      <c r="N80" s="17" t="s">
        <v>23</v>
      </c>
      <c r="O80" s="17" t="s">
        <v>12</v>
      </c>
      <c r="P80" s="31" t="s">
        <v>23</v>
      </c>
      <c r="Q80" s="31" t="s">
        <v>12</v>
      </c>
      <c r="R80" s="32" t="s">
        <v>26</v>
      </c>
    </row>
    <row r="81" spans="1:17" ht="18">
      <c r="A81" s="4">
        <v>40455</v>
      </c>
      <c r="B81">
        <v>1319.75</v>
      </c>
      <c r="C81">
        <v>-1312</v>
      </c>
      <c r="D81">
        <f t="shared" si="4"/>
        <v>7.75</v>
      </c>
      <c r="E81">
        <v>7.75</v>
      </c>
      <c r="F81" s="5">
        <f>D81*2</f>
        <v>15.5</v>
      </c>
      <c r="G81">
        <f>D81*3</f>
        <v>23.25</v>
      </c>
      <c r="H81">
        <f>D81*4</f>
        <v>31</v>
      </c>
      <c r="I81">
        <f>D81*5</f>
        <v>38.75</v>
      </c>
      <c r="J81">
        <f>D81*6</f>
        <v>46.5</v>
      </c>
      <c r="K81">
        <f>D81*7</f>
        <v>54.25</v>
      </c>
      <c r="L81">
        <f>D81*8</f>
        <v>62</v>
      </c>
      <c r="M81" s="5">
        <v>38.75</v>
      </c>
      <c r="N81" s="10">
        <f>SUM(M81:M87)</f>
        <v>-43.25</v>
      </c>
      <c r="O81" s="7">
        <f>SUM(F81:F87)</f>
        <v>60.5</v>
      </c>
      <c r="P81" s="34">
        <f>SUM(N81:N99)*100</f>
        <v>-22746.999999999996</v>
      </c>
      <c r="Q81" s="31">
        <f>SUM(O81:O99)*100</f>
        <v>4487.9999999999636</v>
      </c>
    </row>
    <row r="82" spans="1:17">
      <c r="A82" s="4">
        <v>40462</v>
      </c>
      <c r="B82">
        <v>1355</v>
      </c>
      <c r="C82">
        <v>-1339.98</v>
      </c>
      <c r="D82">
        <f t="shared" si="4"/>
        <v>15.019999999999982</v>
      </c>
      <c r="E82">
        <v>15</v>
      </c>
      <c r="F82" s="5">
        <v>30</v>
      </c>
      <c r="G82" s="6">
        <v>-15</v>
      </c>
      <c r="H82" s="6">
        <v>-15</v>
      </c>
      <c r="I82" s="6">
        <v>-15</v>
      </c>
      <c r="J82" s="6">
        <v>-15</v>
      </c>
      <c r="K82" s="6">
        <v>-15</v>
      </c>
      <c r="L82" s="6">
        <v>-15</v>
      </c>
      <c r="M82" s="11">
        <v>-15</v>
      </c>
      <c r="O82" s="5"/>
    </row>
    <row r="83" spans="1:17">
      <c r="A83" s="4">
        <v>40462</v>
      </c>
      <c r="B83">
        <v>1355</v>
      </c>
      <c r="C83">
        <v>-1339.98</v>
      </c>
      <c r="D83">
        <f t="shared" si="4"/>
        <v>15.019999999999982</v>
      </c>
      <c r="E83">
        <v>15</v>
      </c>
      <c r="F83" s="30">
        <v>-15</v>
      </c>
      <c r="G83" s="6">
        <v>-15</v>
      </c>
      <c r="H83" s="6">
        <v>-15</v>
      </c>
      <c r="I83" s="6">
        <v>-15</v>
      </c>
      <c r="J83" s="6">
        <v>-15</v>
      </c>
      <c r="K83" s="6">
        <v>-15</v>
      </c>
      <c r="L83" s="6">
        <v>-15</v>
      </c>
      <c r="M83" s="11">
        <v>-15</v>
      </c>
      <c r="O83" s="5"/>
    </row>
    <row r="84" spans="1:17">
      <c r="A84" s="4">
        <v>40469</v>
      </c>
      <c r="B84">
        <v>1374.58</v>
      </c>
      <c r="C84">
        <v>-1352.43</v>
      </c>
      <c r="D84">
        <f t="shared" si="4"/>
        <v>22.149999999999864</v>
      </c>
      <c r="E84">
        <v>15</v>
      </c>
      <c r="F84" s="5">
        <v>30</v>
      </c>
      <c r="G84" s="6">
        <v>-15</v>
      </c>
      <c r="H84" s="6">
        <v>-15</v>
      </c>
      <c r="I84" s="6">
        <v>-15</v>
      </c>
      <c r="J84" s="6">
        <v>-15</v>
      </c>
      <c r="K84" s="6">
        <v>-15</v>
      </c>
      <c r="L84" s="6">
        <v>-15</v>
      </c>
      <c r="M84" s="11">
        <v>-15</v>
      </c>
      <c r="O84" s="5"/>
    </row>
    <row r="85" spans="1:17">
      <c r="A85" s="4">
        <v>40469</v>
      </c>
      <c r="B85">
        <v>1374.58</v>
      </c>
      <c r="C85">
        <v>-1352.43</v>
      </c>
      <c r="D85">
        <f t="shared" ref="D85:D106" si="5">SUM(B85:C85)</f>
        <v>22.149999999999864</v>
      </c>
      <c r="E85">
        <v>15</v>
      </c>
      <c r="F85" s="5">
        <v>30</v>
      </c>
      <c r="G85">
        <v>45</v>
      </c>
      <c r="H85">
        <v>-7</v>
      </c>
      <c r="I85">
        <v>-7</v>
      </c>
      <c r="J85">
        <v>-7</v>
      </c>
      <c r="K85">
        <v>-7</v>
      </c>
      <c r="L85">
        <v>-7</v>
      </c>
      <c r="M85" s="11">
        <v>-7</v>
      </c>
      <c r="O85" s="5"/>
    </row>
    <row r="86" spans="1:17">
      <c r="A86" s="4">
        <v>40476</v>
      </c>
      <c r="B86">
        <v>1348.8</v>
      </c>
      <c r="C86">
        <v>-1326.95</v>
      </c>
      <c r="D86">
        <f t="shared" si="5"/>
        <v>21.849999999999909</v>
      </c>
      <c r="E86" s="6">
        <v>-15</v>
      </c>
      <c r="F86" s="30">
        <v>-15</v>
      </c>
      <c r="G86" s="6">
        <v>-15</v>
      </c>
      <c r="H86" s="6">
        <v>-15</v>
      </c>
      <c r="I86" s="6">
        <v>-15</v>
      </c>
      <c r="J86" s="6">
        <v>-15</v>
      </c>
      <c r="K86" s="6">
        <v>-15</v>
      </c>
      <c r="L86" s="6">
        <v>-15</v>
      </c>
      <c r="M86" s="11">
        <v>-15</v>
      </c>
      <c r="O86" s="5"/>
    </row>
    <row r="87" spans="1:17">
      <c r="A87" s="4">
        <v>40476</v>
      </c>
      <c r="B87">
        <v>1348.8</v>
      </c>
      <c r="C87">
        <v>-1326.95</v>
      </c>
      <c r="D87">
        <f t="shared" si="5"/>
        <v>21.849999999999909</v>
      </c>
      <c r="E87" s="6">
        <v>-15</v>
      </c>
      <c r="F87" s="30">
        <v>-15</v>
      </c>
      <c r="G87" s="6">
        <v>-15</v>
      </c>
      <c r="H87" s="6">
        <v>-15</v>
      </c>
      <c r="I87" s="6">
        <v>-15</v>
      </c>
      <c r="J87" s="6">
        <v>-15</v>
      </c>
      <c r="K87" s="6">
        <v>-15</v>
      </c>
      <c r="L87" s="6">
        <v>-15</v>
      </c>
      <c r="M87" s="11">
        <v>-15</v>
      </c>
      <c r="O87" s="5"/>
    </row>
    <row r="88" spans="1:17">
      <c r="A88" s="4"/>
      <c r="D88">
        <f t="shared" si="5"/>
        <v>0</v>
      </c>
      <c r="F88" s="30"/>
      <c r="O88" s="5"/>
    </row>
    <row r="89" spans="1:17">
      <c r="A89" s="4">
        <v>40483</v>
      </c>
      <c r="B89">
        <v>1365.45</v>
      </c>
      <c r="C89">
        <v>-1348.73</v>
      </c>
      <c r="D89">
        <f t="shared" si="5"/>
        <v>16.720000000000027</v>
      </c>
      <c r="E89" s="6">
        <v>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6">
        <v>-15</v>
      </c>
      <c r="L89" s="6">
        <v>-15</v>
      </c>
      <c r="M89" s="11">
        <v>-15</v>
      </c>
      <c r="N89" s="10">
        <f>SUM(M89:M97)</f>
        <v>-105</v>
      </c>
      <c r="O89" s="13">
        <f>SUM(F89:F97)</f>
        <v>-45</v>
      </c>
    </row>
    <row r="90" spans="1:17">
      <c r="A90" s="4">
        <v>40483</v>
      </c>
      <c r="B90">
        <v>1365.45</v>
      </c>
      <c r="C90">
        <v>-1348.73</v>
      </c>
      <c r="D90">
        <f t="shared" si="5"/>
        <v>16.720000000000027</v>
      </c>
      <c r="E90" s="6">
        <v>15</v>
      </c>
      <c r="F90" s="5">
        <v>30</v>
      </c>
      <c r="G90" s="6">
        <v>45</v>
      </c>
      <c r="H90" s="6">
        <v>-15</v>
      </c>
      <c r="I90" s="6">
        <v>-15</v>
      </c>
      <c r="J90" s="6">
        <v>-15</v>
      </c>
      <c r="K90" s="6">
        <v>-15</v>
      </c>
      <c r="L90" s="6">
        <v>-15</v>
      </c>
      <c r="M90" s="11">
        <v>-15</v>
      </c>
      <c r="O90" s="5"/>
    </row>
    <row r="91" spans="1:17">
      <c r="A91" s="4">
        <v>40490</v>
      </c>
      <c r="B91">
        <v>1410.03</v>
      </c>
      <c r="C91">
        <v>-1386.43</v>
      </c>
      <c r="D91">
        <f t="shared" si="5"/>
        <v>23.599999999999909</v>
      </c>
      <c r="E91" s="6">
        <v>-15</v>
      </c>
      <c r="F91" s="30">
        <v>-15</v>
      </c>
      <c r="G91" s="6">
        <v>-15</v>
      </c>
      <c r="H91" s="6">
        <v>-15</v>
      </c>
      <c r="I91" s="6">
        <v>-15</v>
      </c>
      <c r="J91" s="6">
        <v>-15</v>
      </c>
      <c r="K91" s="6">
        <v>-15</v>
      </c>
      <c r="L91" s="6">
        <v>-15</v>
      </c>
      <c r="M91" s="11">
        <v>-15</v>
      </c>
      <c r="O91" s="5"/>
    </row>
    <row r="92" spans="1:17">
      <c r="A92" s="4">
        <v>40490</v>
      </c>
      <c r="B92">
        <v>1410.03</v>
      </c>
      <c r="C92">
        <v>-1386.43</v>
      </c>
      <c r="D92">
        <f t="shared" si="5"/>
        <v>23.599999999999909</v>
      </c>
      <c r="E92" s="6">
        <v>-15</v>
      </c>
      <c r="F92" s="30">
        <v>-15</v>
      </c>
      <c r="G92" s="6">
        <v>-15</v>
      </c>
      <c r="H92" s="6">
        <v>-15</v>
      </c>
      <c r="I92" s="6">
        <v>-15</v>
      </c>
      <c r="J92" s="6">
        <v>-15</v>
      </c>
      <c r="K92" s="6">
        <v>-15</v>
      </c>
      <c r="L92" s="6">
        <v>-15</v>
      </c>
      <c r="M92" s="11">
        <v>-15</v>
      </c>
      <c r="O92" s="5"/>
    </row>
    <row r="93" spans="1:17">
      <c r="A93" s="4">
        <v>40497</v>
      </c>
      <c r="B93">
        <v>1376.43</v>
      </c>
      <c r="C93">
        <v>-1355.53</v>
      </c>
      <c r="D93">
        <f t="shared" si="5"/>
        <v>20.900000000000091</v>
      </c>
      <c r="E93" s="6">
        <v>-15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6">
        <v>-15</v>
      </c>
      <c r="L93" s="6">
        <v>-15</v>
      </c>
      <c r="M93" s="11">
        <v>-15</v>
      </c>
      <c r="O93" s="5"/>
    </row>
    <row r="94" spans="1:17">
      <c r="A94" s="4">
        <v>40497</v>
      </c>
      <c r="B94">
        <v>1376.43</v>
      </c>
      <c r="C94">
        <v>-1355.53</v>
      </c>
      <c r="D94">
        <f t="shared" si="5"/>
        <v>20.900000000000091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6">
        <v>-15</v>
      </c>
      <c r="L94" s="6">
        <v>-15</v>
      </c>
      <c r="M94" s="11">
        <v>-15</v>
      </c>
      <c r="O94" s="5"/>
    </row>
    <row r="95" spans="1:17">
      <c r="A95" s="4">
        <v>40504</v>
      </c>
      <c r="B95">
        <v>1367.48</v>
      </c>
      <c r="C95">
        <v>-1348.15</v>
      </c>
      <c r="D95">
        <f t="shared" si="5"/>
        <v>19.329999999999927</v>
      </c>
      <c r="E95" s="6">
        <v>-15</v>
      </c>
      <c r="F95" s="30">
        <v>-15</v>
      </c>
      <c r="G95" s="6">
        <v>-15</v>
      </c>
      <c r="H95" s="6">
        <v>-15</v>
      </c>
      <c r="I95" s="6">
        <v>-15</v>
      </c>
      <c r="J95" s="6">
        <v>-15</v>
      </c>
      <c r="K95" s="6">
        <v>-15</v>
      </c>
      <c r="L95" s="6">
        <v>-15</v>
      </c>
      <c r="M95" s="11">
        <v>-15</v>
      </c>
      <c r="O95" s="5"/>
    </row>
    <row r="96" spans="1:17">
      <c r="A96" s="4">
        <v>40504</v>
      </c>
      <c r="B96">
        <v>1367.48</v>
      </c>
      <c r="C96">
        <v>-1348.15</v>
      </c>
      <c r="D96">
        <f t="shared" si="5"/>
        <v>19.329999999999927</v>
      </c>
      <c r="E96" s="6">
        <v>-15</v>
      </c>
      <c r="F96" s="30">
        <v>-15</v>
      </c>
      <c r="G96" s="6">
        <v>-15</v>
      </c>
      <c r="H96" s="6">
        <v>-15</v>
      </c>
      <c r="I96" s="6">
        <v>-15</v>
      </c>
      <c r="J96" s="6">
        <v>-15</v>
      </c>
      <c r="K96" s="6">
        <v>-15</v>
      </c>
      <c r="L96" s="6">
        <v>-15</v>
      </c>
      <c r="M96" s="11">
        <v>-15</v>
      </c>
      <c r="O96" s="5"/>
    </row>
    <row r="97" spans="1:15">
      <c r="A97" s="4">
        <v>40511</v>
      </c>
      <c r="B97">
        <v>1368.9</v>
      </c>
      <c r="C97">
        <v>-1352.8</v>
      </c>
      <c r="D97">
        <f t="shared" si="5"/>
        <v>16.100000000000136</v>
      </c>
      <c r="E97">
        <v>15</v>
      </c>
      <c r="F97" s="5">
        <v>30</v>
      </c>
      <c r="G97">
        <v>45</v>
      </c>
      <c r="H97">
        <v>60</v>
      </c>
      <c r="I97">
        <v>15</v>
      </c>
      <c r="J97">
        <v>15</v>
      </c>
      <c r="K97">
        <v>15</v>
      </c>
      <c r="L97">
        <v>15</v>
      </c>
      <c r="M97" s="5">
        <v>15</v>
      </c>
      <c r="O97" s="5"/>
    </row>
    <row r="98" spans="1:15">
      <c r="A98" s="4"/>
      <c r="D98">
        <f t="shared" si="5"/>
        <v>0</v>
      </c>
      <c r="F98" s="5"/>
      <c r="O98" s="5"/>
    </row>
    <row r="99" spans="1:15">
      <c r="A99" s="4">
        <v>40518</v>
      </c>
      <c r="B99">
        <v>1427.05</v>
      </c>
      <c r="C99">
        <v>-1408.71</v>
      </c>
      <c r="D99">
        <f t="shared" si="5"/>
        <v>18.339999999999918</v>
      </c>
      <c r="E99">
        <v>15</v>
      </c>
      <c r="F99" s="5">
        <v>30</v>
      </c>
      <c r="G99">
        <v>45</v>
      </c>
      <c r="H99">
        <v>6</v>
      </c>
      <c r="I99">
        <v>6</v>
      </c>
      <c r="J99">
        <v>6</v>
      </c>
      <c r="K99">
        <v>6</v>
      </c>
      <c r="L99">
        <v>6</v>
      </c>
      <c r="M99" s="5">
        <v>6</v>
      </c>
      <c r="N99" s="10">
        <f>SUM(M99:M105)</f>
        <v>-79.219999999999985</v>
      </c>
      <c r="O99" s="7">
        <f>SUM(F99:F105)</f>
        <v>29.379999999999637</v>
      </c>
    </row>
    <row r="100" spans="1:15">
      <c r="A100" s="4">
        <v>40525</v>
      </c>
      <c r="B100">
        <v>1398.9</v>
      </c>
      <c r="C100">
        <v>-1379.85</v>
      </c>
      <c r="D100">
        <f t="shared" si="5"/>
        <v>19.050000000000182</v>
      </c>
      <c r="E100" s="6">
        <v>-15</v>
      </c>
      <c r="F100" s="30">
        <v>-15</v>
      </c>
      <c r="G100" s="6">
        <v>-15</v>
      </c>
      <c r="H100" s="6">
        <v>-15</v>
      </c>
      <c r="I100" s="6">
        <v>-15</v>
      </c>
      <c r="J100" s="6">
        <v>-15</v>
      </c>
      <c r="K100" s="6">
        <v>-15</v>
      </c>
      <c r="L100" s="6">
        <v>-15</v>
      </c>
      <c r="M100" s="11">
        <v>-15</v>
      </c>
      <c r="O100" s="5"/>
    </row>
    <row r="101" spans="1:15">
      <c r="A101" s="4">
        <v>40525</v>
      </c>
      <c r="B101">
        <v>1398.9</v>
      </c>
      <c r="C101">
        <v>-1379.85</v>
      </c>
      <c r="D101">
        <f t="shared" si="5"/>
        <v>19.050000000000182</v>
      </c>
      <c r="E101" s="6">
        <v>15</v>
      </c>
      <c r="F101" s="30">
        <v>-15</v>
      </c>
      <c r="G101" s="6">
        <v>-15</v>
      </c>
      <c r="H101" s="6">
        <v>-15</v>
      </c>
      <c r="I101" s="6">
        <v>-15</v>
      </c>
      <c r="J101" s="6">
        <v>-15</v>
      </c>
      <c r="K101" s="6">
        <v>-15</v>
      </c>
      <c r="L101" s="6">
        <v>-15</v>
      </c>
      <c r="M101" s="11">
        <v>-15</v>
      </c>
      <c r="O101" s="6"/>
    </row>
    <row r="102" spans="1:15">
      <c r="A102" s="4">
        <v>40532</v>
      </c>
      <c r="B102">
        <v>1387.86</v>
      </c>
      <c r="C102">
        <v>-1374.35</v>
      </c>
      <c r="D102">
        <f t="shared" si="5"/>
        <v>13.509999999999991</v>
      </c>
      <c r="E102">
        <v>-13.51</v>
      </c>
      <c r="F102" s="30">
        <v>-13.51</v>
      </c>
      <c r="G102">
        <v>-13.51</v>
      </c>
      <c r="H102">
        <v>-13.51</v>
      </c>
      <c r="I102">
        <v>-13.51</v>
      </c>
      <c r="J102">
        <v>-13.51</v>
      </c>
      <c r="K102">
        <v>-13.51</v>
      </c>
      <c r="L102">
        <v>-13.51</v>
      </c>
      <c r="M102" s="11">
        <v>-13.51</v>
      </c>
      <c r="O102" s="6"/>
    </row>
    <row r="103" spans="1:15">
      <c r="A103" s="4">
        <v>40532</v>
      </c>
      <c r="B103">
        <v>1387.86</v>
      </c>
      <c r="C103">
        <v>-1374.35</v>
      </c>
      <c r="D103">
        <f t="shared" si="5"/>
        <v>13.509999999999991</v>
      </c>
      <c r="E103">
        <v>-13.51</v>
      </c>
      <c r="F103" s="30">
        <v>-13.51</v>
      </c>
      <c r="G103">
        <v>-13.51</v>
      </c>
      <c r="H103">
        <v>-13.51</v>
      </c>
      <c r="I103">
        <v>-13.51</v>
      </c>
      <c r="J103">
        <v>-13.51</v>
      </c>
      <c r="K103">
        <v>-13.51</v>
      </c>
      <c r="L103">
        <v>-13.51</v>
      </c>
      <c r="M103" s="11">
        <v>-13.51</v>
      </c>
      <c r="O103" s="6"/>
    </row>
    <row r="104" spans="1:15">
      <c r="A104" s="4">
        <v>41270</v>
      </c>
      <c r="B104">
        <v>1386.05</v>
      </c>
      <c r="C104">
        <v>-1371.95</v>
      </c>
      <c r="D104">
        <f t="shared" si="5"/>
        <v>14.099999999999909</v>
      </c>
      <c r="E104">
        <f>D104</f>
        <v>14.099999999999909</v>
      </c>
      <c r="F104" s="5">
        <f>D104*2</f>
        <v>28.199999999999818</v>
      </c>
      <c r="G104">
        <f>D104*3</f>
        <v>42.299999999999727</v>
      </c>
      <c r="H104">
        <f>D104*4</f>
        <v>56.399999999999636</v>
      </c>
      <c r="I104">
        <v>-14.1</v>
      </c>
      <c r="J104">
        <v>-14.1</v>
      </c>
      <c r="K104">
        <v>-14.1</v>
      </c>
      <c r="L104">
        <v>-14.1</v>
      </c>
      <c r="M104" s="11">
        <v>-14.1</v>
      </c>
      <c r="O104" s="6"/>
    </row>
    <row r="105" spans="1:15">
      <c r="A105" s="4">
        <v>41270</v>
      </c>
      <c r="B105">
        <v>1386.05</v>
      </c>
      <c r="C105">
        <v>-1371.95</v>
      </c>
      <c r="D105">
        <f t="shared" si="5"/>
        <v>14.099999999999909</v>
      </c>
      <c r="E105">
        <f>D105</f>
        <v>14.099999999999909</v>
      </c>
      <c r="F105" s="5">
        <f>D105*2</f>
        <v>28.199999999999818</v>
      </c>
      <c r="G105">
        <f>D105*3</f>
        <v>42.299999999999727</v>
      </c>
      <c r="H105">
        <v>-14.1</v>
      </c>
      <c r="I105">
        <v>-14.1</v>
      </c>
      <c r="J105">
        <v>-14.1</v>
      </c>
      <c r="K105">
        <v>-14.1</v>
      </c>
      <c r="L105">
        <v>-14.1</v>
      </c>
      <c r="M105" s="11">
        <v>-14.1</v>
      </c>
      <c r="O105" s="6"/>
    </row>
    <row r="106" spans="1:15">
      <c r="D106">
        <f t="shared" si="5"/>
        <v>0</v>
      </c>
      <c r="O106" s="6"/>
    </row>
    <row r="107" spans="1:15">
      <c r="A107" t="s">
        <v>27</v>
      </c>
      <c r="O107" s="6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100"/>
  <sheetViews>
    <sheetView workbookViewId="0">
      <selection activeCell="N3" sqref="N3"/>
    </sheetView>
  </sheetViews>
  <sheetFormatPr baseColWidth="10" defaultColWidth="11.5703125" defaultRowHeight="12.75"/>
  <cols>
    <col min="2" max="2" width="10" customWidth="1"/>
    <col min="3" max="3" width="10.28515625" customWidth="1"/>
    <col min="12" max="12" width="9.7109375" customWidth="1"/>
    <col min="13" max="13" width="11" customWidth="1"/>
    <col min="14" max="14" width="17.85546875" customWidth="1"/>
  </cols>
  <sheetData>
    <row r="1" spans="1:17" ht="20.25"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s="15"/>
      <c r="M1" s="15"/>
      <c r="N1" s="17" t="s">
        <v>30</v>
      </c>
      <c r="P1" s="16"/>
    </row>
    <row r="2" spans="1:17" ht="23.25">
      <c r="E2">
        <f t="shared" ref="E2:M2" si="0">SUM(E4:E132)</f>
        <v>194.15999999999951</v>
      </c>
      <c r="F2">
        <f t="shared" si="0"/>
        <v>524.69999999999982</v>
      </c>
      <c r="G2">
        <f t="shared" si="0"/>
        <v>726.71999999999969</v>
      </c>
      <c r="H2">
        <f t="shared" si="0"/>
        <v>781.12999999999886</v>
      </c>
      <c r="I2">
        <f t="shared" si="0"/>
        <v>846.93999999999858</v>
      </c>
      <c r="J2">
        <f t="shared" si="0"/>
        <v>945.19999999999914</v>
      </c>
      <c r="K2">
        <f t="shared" si="0"/>
        <v>1004.109999999999</v>
      </c>
      <c r="L2">
        <f t="shared" si="0"/>
        <v>1093.0199999999988</v>
      </c>
      <c r="M2">
        <f t="shared" si="0"/>
        <v>1191.629999999999</v>
      </c>
      <c r="N2" s="17">
        <f>SUM(N4:N96)*100</f>
        <v>113819.99999999988</v>
      </c>
      <c r="O2" s="38" t="s">
        <v>35</v>
      </c>
      <c r="P2" s="38"/>
      <c r="Q2" s="38"/>
    </row>
    <row r="3" spans="1:17" ht="18">
      <c r="A3" s="2" t="s">
        <v>0</v>
      </c>
      <c r="B3" s="2" t="s">
        <v>31</v>
      </c>
      <c r="C3" s="2" t="s">
        <v>32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14">
        <v>40546</v>
      </c>
      <c r="B4" s="6">
        <v>1423.6</v>
      </c>
      <c r="C4" s="6">
        <v>-1412.53</v>
      </c>
      <c r="D4" s="6">
        <f t="shared" ref="D4:D11" si="1">SUM(B4:C4)</f>
        <v>11.069999999999936</v>
      </c>
      <c r="E4" s="6">
        <f>D4</f>
        <v>11.069999999999936</v>
      </c>
      <c r="F4" s="6">
        <f>D4*2</f>
        <v>22.139999999999873</v>
      </c>
      <c r="G4" s="6">
        <f>D4*3</f>
        <v>33.209999999999809</v>
      </c>
      <c r="H4" s="5">
        <f>D4*4</f>
        <v>44.279999999999745</v>
      </c>
      <c r="I4" s="6">
        <f>D4*5</f>
        <v>55.349999999999682</v>
      </c>
      <c r="J4" s="6">
        <f>D4*6</f>
        <v>66.419999999999618</v>
      </c>
      <c r="K4" s="6">
        <f>D4*7</f>
        <v>77.489999999999554</v>
      </c>
      <c r="L4" s="19">
        <f>D4*8</f>
        <v>88.559999999999491</v>
      </c>
      <c r="M4" s="19">
        <f>D4*9</f>
        <v>99.629999999999427</v>
      </c>
      <c r="N4" s="7">
        <f>SUM(H4:H11)</f>
        <v>131.02999999999975</v>
      </c>
      <c r="O4" s="31">
        <f>SUM(N4:N14)*100</f>
        <v>17106.999999999865</v>
      </c>
    </row>
    <row r="5" spans="1:17">
      <c r="A5" s="14">
        <v>40553</v>
      </c>
      <c r="B5" s="6">
        <v>1375.85</v>
      </c>
      <c r="C5" s="6">
        <v>-1365.1</v>
      </c>
      <c r="D5" s="6">
        <f t="shared" si="1"/>
        <v>10.75</v>
      </c>
      <c r="E5" s="6">
        <v>10.75</v>
      </c>
      <c r="F5" s="6">
        <v>-10.75</v>
      </c>
      <c r="G5" s="6">
        <v>-10.75</v>
      </c>
      <c r="H5" s="11">
        <v>-10.75</v>
      </c>
      <c r="I5" s="6">
        <v>-10.75</v>
      </c>
      <c r="J5" s="6">
        <v>-10.75</v>
      </c>
      <c r="K5" s="6">
        <v>-10.75</v>
      </c>
      <c r="L5" s="19">
        <v>-10.75</v>
      </c>
      <c r="M5" s="19">
        <v>-10.75</v>
      </c>
      <c r="N5" s="6"/>
    </row>
    <row r="6" spans="1:17">
      <c r="A6" s="14">
        <v>40553</v>
      </c>
      <c r="B6" s="6">
        <v>1375.85</v>
      </c>
      <c r="C6" s="6">
        <v>-1365.1</v>
      </c>
      <c r="D6" s="6">
        <f t="shared" si="1"/>
        <v>10.75</v>
      </c>
      <c r="E6" s="6">
        <v>-10.75</v>
      </c>
      <c r="F6" s="6">
        <v>-10.75</v>
      </c>
      <c r="G6" s="6">
        <v>-10.75</v>
      </c>
      <c r="H6" s="11">
        <v>-10.75</v>
      </c>
      <c r="I6" s="6">
        <v>-10.75</v>
      </c>
      <c r="J6" s="6">
        <v>-10.75</v>
      </c>
      <c r="K6" s="6">
        <v>-10.75</v>
      </c>
      <c r="L6" s="19">
        <v>-10.75</v>
      </c>
      <c r="M6" s="19">
        <v>-10.75</v>
      </c>
      <c r="N6" s="6"/>
      <c r="O6" s="5"/>
      <c r="P6" s="5"/>
      <c r="Q6" s="5"/>
    </row>
    <row r="7" spans="1:17">
      <c r="A7" s="14">
        <v>40560</v>
      </c>
      <c r="B7" s="6">
        <v>1365.53</v>
      </c>
      <c r="C7" s="6">
        <v>-1356.78</v>
      </c>
      <c r="D7" s="6">
        <f t="shared" si="1"/>
        <v>8.75</v>
      </c>
      <c r="E7" s="6">
        <v>8.75</v>
      </c>
      <c r="F7" s="6">
        <v>-8.75</v>
      </c>
      <c r="G7" s="6">
        <v>-8.75</v>
      </c>
      <c r="H7" s="11">
        <v>-8.75</v>
      </c>
      <c r="I7" s="6">
        <v>-8.75</v>
      </c>
      <c r="J7" s="6">
        <v>-8.75</v>
      </c>
      <c r="K7" s="6">
        <v>-8.75</v>
      </c>
      <c r="L7" s="19">
        <v>-8.75</v>
      </c>
      <c r="M7" s="19">
        <v>-8.75</v>
      </c>
      <c r="N7" s="6"/>
      <c r="O7" s="6"/>
      <c r="P7" s="6"/>
    </row>
    <row r="8" spans="1:17">
      <c r="A8" s="14">
        <v>40560</v>
      </c>
      <c r="B8" s="6">
        <v>1365.53</v>
      </c>
      <c r="C8" s="6">
        <v>-1356.78</v>
      </c>
      <c r="D8" s="6">
        <f t="shared" si="1"/>
        <v>8.75</v>
      </c>
      <c r="E8" s="6">
        <v>8.75</v>
      </c>
      <c r="F8" s="6">
        <f>D8*2</f>
        <v>17.5</v>
      </c>
      <c r="G8" s="6">
        <f>D8*3</f>
        <v>26.25</v>
      </c>
      <c r="H8" s="5">
        <f>D8*4</f>
        <v>35</v>
      </c>
      <c r="I8" s="6">
        <f>D8*5</f>
        <v>43.75</v>
      </c>
      <c r="J8" s="6">
        <v>-8.75</v>
      </c>
      <c r="K8" s="6">
        <v>-8.75</v>
      </c>
      <c r="L8" s="19">
        <v>-8.75</v>
      </c>
      <c r="M8" s="19">
        <v>-8.75</v>
      </c>
      <c r="N8" s="6"/>
    </row>
    <row r="9" spans="1:17">
      <c r="A9" s="14">
        <v>40567</v>
      </c>
      <c r="B9" s="6">
        <v>1352.97</v>
      </c>
      <c r="C9" s="6">
        <v>-1332.28</v>
      </c>
      <c r="D9" s="6">
        <f t="shared" si="1"/>
        <v>20.690000000000055</v>
      </c>
      <c r="E9" s="6">
        <v>15</v>
      </c>
      <c r="F9" s="6">
        <v>-15</v>
      </c>
      <c r="G9" s="6">
        <v>-15</v>
      </c>
      <c r="H9" s="11">
        <v>-15</v>
      </c>
      <c r="I9" s="6">
        <v>-15</v>
      </c>
      <c r="J9" s="6">
        <v>-15</v>
      </c>
      <c r="K9" s="6">
        <v>-15</v>
      </c>
      <c r="L9" s="19">
        <v>-15</v>
      </c>
      <c r="M9" s="19">
        <v>-15</v>
      </c>
      <c r="N9" s="6"/>
    </row>
    <row r="10" spans="1:17">
      <c r="A10" s="14">
        <v>40567</v>
      </c>
      <c r="B10" s="6">
        <v>1352.97</v>
      </c>
      <c r="C10" s="6">
        <v>-1332.28</v>
      </c>
      <c r="D10" s="6">
        <f t="shared" si="1"/>
        <v>20.690000000000055</v>
      </c>
      <c r="E10" s="6">
        <v>15</v>
      </c>
      <c r="F10" s="6">
        <v>30</v>
      </c>
      <c r="G10" s="6">
        <v>37</v>
      </c>
      <c r="H10" s="5">
        <v>37</v>
      </c>
      <c r="I10" s="6">
        <v>37</v>
      </c>
      <c r="J10" s="6">
        <v>37</v>
      </c>
      <c r="K10" s="6">
        <v>37</v>
      </c>
      <c r="L10" s="19">
        <v>37</v>
      </c>
      <c r="M10" s="19">
        <v>37</v>
      </c>
      <c r="N10" s="6"/>
    </row>
    <row r="11" spans="1:17">
      <c r="A11" s="14">
        <v>40574</v>
      </c>
      <c r="B11" s="6">
        <v>1346</v>
      </c>
      <c r="C11" s="6">
        <v>-1322.88</v>
      </c>
      <c r="D11" s="6">
        <f t="shared" si="1"/>
        <v>23.119999999999891</v>
      </c>
      <c r="E11" s="6">
        <v>15</v>
      </c>
      <c r="F11" s="6">
        <v>30</v>
      </c>
      <c r="G11" s="6">
        <v>45</v>
      </c>
      <c r="H11" s="5">
        <v>60</v>
      </c>
      <c r="I11" s="6">
        <v>60</v>
      </c>
      <c r="J11" s="6">
        <v>60</v>
      </c>
      <c r="K11" s="6">
        <v>60</v>
      </c>
      <c r="L11" s="19">
        <v>60</v>
      </c>
      <c r="M11" s="19">
        <v>60</v>
      </c>
      <c r="N11" s="6"/>
    </row>
    <row r="12" spans="1:17">
      <c r="A12" s="14"/>
      <c r="B12" s="6"/>
      <c r="C12" s="6"/>
      <c r="D12" s="6"/>
      <c r="E12" s="6"/>
      <c r="F12" s="6"/>
      <c r="G12" s="6"/>
      <c r="H12" s="5"/>
      <c r="I12" s="6"/>
      <c r="J12" s="6"/>
      <c r="K12" s="6"/>
      <c r="L12" s="19"/>
      <c r="M12" s="19"/>
      <c r="N12" s="6"/>
    </row>
    <row r="13" spans="1:17">
      <c r="A13" s="14">
        <v>40581</v>
      </c>
      <c r="B13" s="6">
        <v>1353.35</v>
      </c>
      <c r="C13" s="6">
        <v>-1343.2</v>
      </c>
      <c r="D13" s="6">
        <f t="shared" ref="D13:D18" si="2">SUM(B13:C13)</f>
        <v>10.149999999999864</v>
      </c>
      <c r="E13" s="6">
        <f>D13</f>
        <v>10.149999999999864</v>
      </c>
      <c r="F13" s="6">
        <f>D13*2</f>
        <v>20.299999999999727</v>
      </c>
      <c r="G13" s="6">
        <f>D13*3</f>
        <v>30.449999999999591</v>
      </c>
      <c r="H13" s="5">
        <f>D13*4</f>
        <v>40.599999999999454</v>
      </c>
      <c r="I13" s="6">
        <f>D13*5</f>
        <v>50.749999999999318</v>
      </c>
      <c r="J13" s="6">
        <f>D13*6</f>
        <v>60.899999999999181</v>
      </c>
      <c r="K13" s="6">
        <f>D13*7</f>
        <v>71.049999999999045</v>
      </c>
      <c r="L13" s="19">
        <f>D13*8</f>
        <v>81.199999999998909</v>
      </c>
      <c r="M13" s="19">
        <f>D13*7</f>
        <v>71.049999999999045</v>
      </c>
      <c r="N13" s="7">
        <f>SUM(H13:H18)</f>
        <v>40.039999999998912</v>
      </c>
      <c r="O13" s="12"/>
    </row>
    <row r="14" spans="1:17">
      <c r="A14" s="14">
        <v>40588</v>
      </c>
      <c r="B14" s="6">
        <v>1366.8</v>
      </c>
      <c r="C14" s="6">
        <v>-1353.65</v>
      </c>
      <c r="D14" s="6">
        <f t="shared" si="2"/>
        <v>13.149999999999864</v>
      </c>
      <c r="E14" s="6">
        <f>D14</f>
        <v>13.149999999999864</v>
      </c>
      <c r="F14" s="6">
        <f>D14*2</f>
        <v>26.299999999999727</v>
      </c>
      <c r="G14" s="6">
        <f>D14*3</f>
        <v>39.449999999999591</v>
      </c>
      <c r="H14" s="5">
        <f>D14*4</f>
        <v>52.599999999999454</v>
      </c>
      <c r="I14" s="6">
        <f>D14*5</f>
        <v>65.749999999999318</v>
      </c>
      <c r="J14" s="6">
        <v>52.6</v>
      </c>
      <c r="K14" s="6">
        <v>52.6</v>
      </c>
      <c r="L14" s="19">
        <v>52.6</v>
      </c>
      <c r="M14" s="19">
        <v>52.6</v>
      </c>
      <c r="N14" s="6"/>
    </row>
    <row r="15" spans="1:17">
      <c r="A15" s="14">
        <v>40595</v>
      </c>
      <c r="B15" s="6">
        <v>1408.3</v>
      </c>
      <c r="C15" s="6">
        <v>-1389.35</v>
      </c>
      <c r="D15" s="6">
        <f t="shared" si="2"/>
        <v>18.950000000000045</v>
      </c>
      <c r="E15" s="6">
        <v>-15</v>
      </c>
      <c r="F15" s="6">
        <v>-15</v>
      </c>
      <c r="G15" s="6">
        <v>-15</v>
      </c>
      <c r="H15" s="11">
        <v>-15</v>
      </c>
      <c r="I15" s="6">
        <v>-15</v>
      </c>
      <c r="J15" s="6">
        <v>-15</v>
      </c>
      <c r="K15" s="19">
        <v>-15</v>
      </c>
      <c r="L15" s="19">
        <v>-15</v>
      </c>
      <c r="M15" s="19">
        <v>-15</v>
      </c>
      <c r="N15" s="6"/>
    </row>
    <row r="16" spans="1:17">
      <c r="A16" s="14">
        <v>40595</v>
      </c>
      <c r="B16" s="6">
        <v>1408.3</v>
      </c>
      <c r="C16" s="6">
        <v>-1389.35</v>
      </c>
      <c r="D16" s="6">
        <f t="shared" si="2"/>
        <v>18.950000000000045</v>
      </c>
      <c r="E16" s="6">
        <v>-15</v>
      </c>
      <c r="F16" s="6">
        <v>-15</v>
      </c>
      <c r="G16" s="6">
        <v>-15</v>
      </c>
      <c r="H16" s="11">
        <v>-15</v>
      </c>
      <c r="I16" s="6">
        <v>-15</v>
      </c>
      <c r="J16" s="6">
        <v>-15</v>
      </c>
      <c r="K16" s="19">
        <v>-15</v>
      </c>
      <c r="L16" s="19">
        <v>-15</v>
      </c>
      <c r="M16" s="19">
        <v>-15</v>
      </c>
      <c r="N16" s="6"/>
    </row>
    <row r="17" spans="1:16">
      <c r="A17" s="14">
        <v>40602</v>
      </c>
      <c r="B17" s="6">
        <v>1415.93</v>
      </c>
      <c r="C17" s="6">
        <v>-1404.35</v>
      </c>
      <c r="D17" s="6">
        <f t="shared" si="2"/>
        <v>11.580000000000155</v>
      </c>
      <c r="E17" s="6">
        <v>11.58</v>
      </c>
      <c r="F17" s="6">
        <f>D17*2</f>
        <v>23.160000000000309</v>
      </c>
      <c r="G17" s="6">
        <v>-11.58</v>
      </c>
      <c r="H17" s="11">
        <v>-11.58</v>
      </c>
      <c r="I17" s="6">
        <v>-11.58</v>
      </c>
      <c r="J17" s="6">
        <v>-11.58</v>
      </c>
      <c r="K17" s="6">
        <v>-11.58</v>
      </c>
      <c r="L17" s="6">
        <v>-11.58</v>
      </c>
      <c r="M17" s="6">
        <v>-11.58</v>
      </c>
      <c r="N17" s="6"/>
    </row>
    <row r="18" spans="1:16">
      <c r="A18" s="14">
        <v>40602</v>
      </c>
      <c r="B18" s="6">
        <v>1415.93</v>
      </c>
      <c r="C18" s="6">
        <v>-1404.35</v>
      </c>
      <c r="D18" s="6">
        <f t="shared" si="2"/>
        <v>11.580000000000155</v>
      </c>
      <c r="E18" s="6">
        <v>-11.58</v>
      </c>
      <c r="F18" s="6">
        <v>-11.58</v>
      </c>
      <c r="G18" s="6">
        <v>-11.58</v>
      </c>
      <c r="H18" s="11">
        <v>-11.58</v>
      </c>
      <c r="I18" s="6">
        <v>-11.58</v>
      </c>
      <c r="J18" s="6">
        <v>-11.58</v>
      </c>
      <c r="K18" s="6">
        <v>-11.58</v>
      </c>
      <c r="L18" s="6">
        <v>-11.58</v>
      </c>
      <c r="M18" s="6">
        <v>-11.58</v>
      </c>
      <c r="N18" s="6"/>
    </row>
    <row r="19" spans="1:16" ht="18">
      <c r="A19" s="1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31" t="s">
        <v>12</v>
      </c>
      <c r="P19" s="32" t="s">
        <v>24</v>
      </c>
    </row>
    <row r="20" spans="1:16" ht="18">
      <c r="A20" s="14">
        <v>40609</v>
      </c>
      <c r="B20" s="6">
        <v>1444.88</v>
      </c>
      <c r="C20" s="6">
        <v>-1427.88</v>
      </c>
      <c r="D20" s="6">
        <f t="shared" ref="D20:D51" si="3">SUM(B20:C20)</f>
        <v>17</v>
      </c>
      <c r="E20" s="6">
        <v>15</v>
      </c>
      <c r="F20" s="5">
        <v>30</v>
      </c>
      <c r="G20" s="6">
        <v>45</v>
      </c>
      <c r="H20" s="6">
        <v>-15</v>
      </c>
      <c r="I20" s="6">
        <v>-15</v>
      </c>
      <c r="J20" s="6">
        <v>-15</v>
      </c>
      <c r="K20" s="6">
        <v>-15</v>
      </c>
      <c r="L20" s="19">
        <v>-15</v>
      </c>
      <c r="M20" s="19">
        <v>-15</v>
      </c>
      <c r="N20" s="13">
        <f>SUM(F20:F26)</f>
        <v>-9.9500000000001823</v>
      </c>
      <c r="O20" s="31">
        <f>SUM(N20:N54)*100</f>
        <v>17213.000000000018</v>
      </c>
    </row>
    <row r="21" spans="1:16">
      <c r="A21" s="14">
        <v>40609</v>
      </c>
      <c r="B21" s="6">
        <v>1444.88</v>
      </c>
      <c r="C21" s="6">
        <v>-1427.88</v>
      </c>
      <c r="D21" s="6">
        <f t="shared" si="3"/>
        <v>17</v>
      </c>
      <c r="E21" s="6">
        <v>-15</v>
      </c>
      <c r="F21" s="11">
        <v>-15</v>
      </c>
      <c r="G21" s="6">
        <v>-15</v>
      </c>
      <c r="H21" s="6">
        <v>-15</v>
      </c>
      <c r="I21" s="6">
        <v>-15</v>
      </c>
      <c r="J21" s="6">
        <v>-15</v>
      </c>
      <c r="K21" s="19">
        <v>-15</v>
      </c>
      <c r="L21" s="19">
        <v>-15</v>
      </c>
      <c r="M21" s="19">
        <v>-15</v>
      </c>
      <c r="N21" s="6"/>
    </row>
    <row r="22" spans="1:16">
      <c r="A22" s="14">
        <v>40616</v>
      </c>
      <c r="B22" s="6">
        <v>1430.28</v>
      </c>
      <c r="C22" s="6">
        <v>-1417.93</v>
      </c>
      <c r="D22" s="6">
        <f t="shared" si="3"/>
        <v>12.349999999999909</v>
      </c>
      <c r="E22" s="6">
        <f>D22</f>
        <v>12.349999999999909</v>
      </c>
      <c r="F22" s="5">
        <f>D22*2</f>
        <v>24.699999999999818</v>
      </c>
      <c r="G22" s="6">
        <v>-12.35</v>
      </c>
      <c r="H22" s="6">
        <v>-12.35</v>
      </c>
      <c r="I22" s="6">
        <v>-12.35</v>
      </c>
      <c r="J22" s="6">
        <v>-12.35</v>
      </c>
      <c r="K22" s="6">
        <v>-12.35</v>
      </c>
      <c r="L22" s="6">
        <v>-12.35</v>
      </c>
      <c r="M22" s="6">
        <v>-12.35</v>
      </c>
      <c r="N22" s="6"/>
    </row>
    <row r="23" spans="1:16">
      <c r="A23" s="14">
        <v>40616</v>
      </c>
      <c r="B23" s="6">
        <v>1430.28</v>
      </c>
      <c r="C23" s="6">
        <v>-1417.93</v>
      </c>
      <c r="D23" s="6">
        <f t="shared" si="3"/>
        <v>12.349999999999909</v>
      </c>
      <c r="E23" s="6">
        <f>D23</f>
        <v>12.349999999999909</v>
      </c>
      <c r="F23" s="11">
        <v>-12.35</v>
      </c>
      <c r="G23" s="6">
        <v>-12.35</v>
      </c>
      <c r="H23" s="6">
        <v>-12.35</v>
      </c>
      <c r="I23" s="6">
        <v>-12.35</v>
      </c>
      <c r="J23" s="6">
        <v>-12.35</v>
      </c>
      <c r="K23" s="6">
        <v>-12.35</v>
      </c>
      <c r="L23" s="6">
        <v>-12.35</v>
      </c>
      <c r="M23" s="6">
        <v>-12.35</v>
      </c>
      <c r="N23" s="6"/>
    </row>
    <row r="24" spans="1:16">
      <c r="A24" s="14">
        <v>40623</v>
      </c>
      <c r="B24" s="6">
        <v>1434.63</v>
      </c>
      <c r="C24" s="6">
        <v>-1423.48</v>
      </c>
      <c r="D24" s="6">
        <f t="shared" si="3"/>
        <v>11.150000000000091</v>
      </c>
      <c r="E24" s="6">
        <v>-11.15</v>
      </c>
      <c r="F24" s="11">
        <v>-11.15</v>
      </c>
      <c r="G24" s="6">
        <v>-11.15</v>
      </c>
      <c r="H24" s="6">
        <v>-11.15</v>
      </c>
      <c r="I24" s="6">
        <v>-11.15</v>
      </c>
      <c r="J24" s="6">
        <v>-11.15</v>
      </c>
      <c r="K24" s="6">
        <v>-11.15</v>
      </c>
      <c r="L24" s="6">
        <v>-11.15</v>
      </c>
      <c r="M24" s="6">
        <v>-11.15</v>
      </c>
      <c r="N24" s="6"/>
    </row>
    <row r="25" spans="1:16">
      <c r="A25" s="14">
        <v>40623</v>
      </c>
      <c r="B25" s="6">
        <v>1434.63</v>
      </c>
      <c r="C25" s="6">
        <v>-1423.48</v>
      </c>
      <c r="D25" s="6">
        <f t="shared" si="3"/>
        <v>11.150000000000091</v>
      </c>
      <c r="E25" s="6">
        <v>11.15</v>
      </c>
      <c r="F25" s="11">
        <v>-11.15</v>
      </c>
      <c r="G25" s="6">
        <v>-11.15</v>
      </c>
      <c r="H25" s="6">
        <v>-11.15</v>
      </c>
      <c r="I25" s="6">
        <v>-11.15</v>
      </c>
      <c r="J25" s="6">
        <v>-11.15</v>
      </c>
      <c r="K25" s="6">
        <v>-11.15</v>
      </c>
      <c r="L25" s="6">
        <v>-11.15</v>
      </c>
      <c r="M25" s="6">
        <v>-11.15</v>
      </c>
      <c r="N25" s="6"/>
    </row>
    <row r="26" spans="1:16">
      <c r="A26" s="14">
        <v>40630</v>
      </c>
      <c r="B26" s="6">
        <v>1428.68</v>
      </c>
      <c r="C26" s="6">
        <v>-1410.03</v>
      </c>
      <c r="D26" s="6">
        <f t="shared" si="3"/>
        <v>18.650000000000091</v>
      </c>
      <c r="E26" s="6">
        <v>-15</v>
      </c>
      <c r="F26" s="11">
        <v>-15</v>
      </c>
      <c r="G26" s="6">
        <v>-15</v>
      </c>
      <c r="H26" s="6">
        <v>-15</v>
      </c>
      <c r="I26" s="6">
        <v>-15</v>
      </c>
      <c r="J26" s="6">
        <v>-15</v>
      </c>
      <c r="K26" s="19">
        <v>-15</v>
      </c>
      <c r="L26" s="19">
        <v>-15</v>
      </c>
      <c r="M26" s="19">
        <v>-15</v>
      </c>
      <c r="N26" s="6"/>
    </row>
    <row r="27" spans="1:16">
      <c r="A27" s="14"/>
      <c r="B27" s="6"/>
      <c r="C27" s="6"/>
      <c r="D27" s="6">
        <f t="shared" si="3"/>
        <v>0</v>
      </c>
      <c r="E27" s="6"/>
      <c r="F27" s="6"/>
      <c r="G27" s="6"/>
      <c r="H27" s="6"/>
      <c r="I27" s="6"/>
      <c r="J27" s="6"/>
      <c r="K27" s="6"/>
      <c r="L27" s="19"/>
      <c r="M27" s="19"/>
      <c r="N27" s="6"/>
    </row>
    <row r="28" spans="1:16">
      <c r="A28" s="14">
        <v>40637</v>
      </c>
      <c r="B28" s="6">
        <v>1438.48</v>
      </c>
      <c r="C28" s="6">
        <v>-1427.53</v>
      </c>
      <c r="D28" s="6">
        <f t="shared" si="3"/>
        <v>10.950000000000045</v>
      </c>
      <c r="E28" s="6">
        <f>D28</f>
        <v>10.950000000000045</v>
      </c>
      <c r="F28" s="5">
        <f>D28*2</f>
        <v>21.900000000000091</v>
      </c>
      <c r="G28" s="6">
        <f>D28*3</f>
        <v>32.850000000000136</v>
      </c>
      <c r="H28" s="6">
        <f>D28*4</f>
        <v>43.800000000000182</v>
      </c>
      <c r="I28" s="6">
        <f>D28*5</f>
        <v>54.750000000000227</v>
      </c>
      <c r="J28" s="6">
        <f>D28*6</f>
        <v>65.700000000000273</v>
      </c>
      <c r="K28" s="6">
        <f>D28*7</f>
        <v>76.650000000000318</v>
      </c>
      <c r="L28" s="19">
        <f>D28*8</f>
        <v>87.600000000000364</v>
      </c>
      <c r="M28" s="19">
        <f>D28*9</f>
        <v>98.550000000000409</v>
      </c>
      <c r="N28" s="7">
        <f>SUM(F28:F33)</f>
        <v>81.900000000000091</v>
      </c>
      <c r="O28" s="9"/>
    </row>
    <row r="29" spans="1:16">
      <c r="A29" s="14">
        <v>40644</v>
      </c>
      <c r="B29" s="6">
        <v>1476.13</v>
      </c>
      <c r="C29" s="6">
        <v>-1459.13</v>
      </c>
      <c r="D29" s="6">
        <f t="shared" si="3"/>
        <v>17</v>
      </c>
      <c r="E29" s="6">
        <v>15</v>
      </c>
      <c r="F29" s="5">
        <v>30</v>
      </c>
      <c r="G29" s="6">
        <v>45</v>
      </c>
      <c r="H29" s="6">
        <v>60</v>
      </c>
      <c r="I29" s="6">
        <v>75</v>
      </c>
      <c r="J29" s="6">
        <v>90</v>
      </c>
      <c r="K29" s="6">
        <v>15</v>
      </c>
      <c r="L29" s="19">
        <v>15</v>
      </c>
      <c r="M29" s="19">
        <v>15</v>
      </c>
      <c r="N29" s="6"/>
    </row>
    <row r="30" spans="1:16">
      <c r="A30" s="14">
        <v>40651</v>
      </c>
      <c r="B30" s="6">
        <v>1497.33</v>
      </c>
      <c r="C30" s="6">
        <v>-1476.88</v>
      </c>
      <c r="D30" s="6">
        <f t="shared" si="3"/>
        <v>20.449999999999818</v>
      </c>
      <c r="E30" s="6">
        <v>15</v>
      </c>
      <c r="F30" s="5">
        <v>30</v>
      </c>
      <c r="G30" s="6">
        <v>45</v>
      </c>
      <c r="H30" s="6">
        <v>60</v>
      </c>
      <c r="I30" s="6">
        <v>75</v>
      </c>
      <c r="J30" s="6">
        <v>-15</v>
      </c>
      <c r="K30" s="6">
        <v>-15</v>
      </c>
      <c r="L30" s="19">
        <v>-15</v>
      </c>
      <c r="M30" s="19">
        <v>-15</v>
      </c>
      <c r="N30" s="6"/>
    </row>
    <row r="31" spans="1:16">
      <c r="A31" s="14">
        <v>40651</v>
      </c>
      <c r="B31" s="6">
        <v>1497.33</v>
      </c>
      <c r="C31" s="6">
        <v>-1476.88</v>
      </c>
      <c r="D31" s="6">
        <f t="shared" si="3"/>
        <v>20.449999999999818</v>
      </c>
      <c r="E31" s="6">
        <v>-15</v>
      </c>
      <c r="F31" s="11">
        <v>-15</v>
      </c>
      <c r="G31" s="6">
        <v>-15</v>
      </c>
      <c r="H31" s="6">
        <v>-15</v>
      </c>
      <c r="I31" s="6">
        <v>-15</v>
      </c>
      <c r="J31" s="6">
        <v>-15</v>
      </c>
      <c r="K31" s="19">
        <v>-15</v>
      </c>
      <c r="L31" s="19">
        <v>-15</v>
      </c>
      <c r="M31" s="19">
        <v>-15</v>
      </c>
      <c r="N31" s="6"/>
    </row>
    <row r="32" spans="1:16">
      <c r="A32" s="14">
        <v>40658</v>
      </c>
      <c r="B32" s="6">
        <v>1517.68</v>
      </c>
      <c r="C32" s="6">
        <v>-1501.53</v>
      </c>
      <c r="D32" s="6">
        <f t="shared" si="3"/>
        <v>16.150000000000091</v>
      </c>
      <c r="E32" s="6">
        <v>-15</v>
      </c>
      <c r="F32" s="11">
        <v>-15</v>
      </c>
      <c r="G32" s="6">
        <v>-15</v>
      </c>
      <c r="H32" s="6">
        <v>-15</v>
      </c>
      <c r="I32" s="6">
        <v>-15</v>
      </c>
      <c r="J32" s="6">
        <v>-15</v>
      </c>
      <c r="K32" s="19">
        <v>-15</v>
      </c>
      <c r="L32" s="19">
        <v>-15</v>
      </c>
      <c r="M32" s="19">
        <v>-15</v>
      </c>
      <c r="N32" s="6"/>
    </row>
    <row r="33" spans="1:16">
      <c r="A33" s="14">
        <v>40658</v>
      </c>
      <c r="B33" s="6">
        <v>1517.68</v>
      </c>
      <c r="C33" s="6">
        <v>-1501.53</v>
      </c>
      <c r="D33" s="6">
        <f t="shared" si="3"/>
        <v>16.150000000000091</v>
      </c>
      <c r="E33" s="6">
        <v>15</v>
      </c>
      <c r="F33" s="5">
        <v>30</v>
      </c>
      <c r="G33" s="6">
        <v>45</v>
      </c>
      <c r="H33" s="6">
        <v>-15</v>
      </c>
      <c r="I33" s="6">
        <v>-15</v>
      </c>
      <c r="J33" s="6">
        <v>-15</v>
      </c>
      <c r="K33" s="19">
        <v>-15</v>
      </c>
      <c r="L33" s="19">
        <v>-15</v>
      </c>
      <c r="M33" s="19">
        <v>-15</v>
      </c>
      <c r="N33" s="6"/>
    </row>
    <row r="34" spans="1:16">
      <c r="A34" s="14"/>
      <c r="B34" s="6"/>
      <c r="C34" s="6"/>
      <c r="D34" s="6">
        <f t="shared" si="3"/>
        <v>0</v>
      </c>
      <c r="E34" s="6"/>
      <c r="F34" s="5"/>
      <c r="G34" s="6"/>
      <c r="H34" s="6"/>
      <c r="I34" s="6"/>
      <c r="J34" s="6"/>
      <c r="K34" s="6"/>
      <c r="L34" s="19"/>
      <c r="M34" s="19"/>
      <c r="N34" s="6"/>
    </row>
    <row r="35" spans="1:16">
      <c r="A35" s="14">
        <v>40665</v>
      </c>
      <c r="B35" s="6">
        <v>1576.68</v>
      </c>
      <c r="C35" s="6">
        <v>-1540.13</v>
      </c>
      <c r="D35" s="6">
        <f t="shared" si="3"/>
        <v>36.549999999999955</v>
      </c>
      <c r="E35" s="6">
        <v>15</v>
      </c>
      <c r="F35" s="5">
        <v>30</v>
      </c>
      <c r="G35" s="6">
        <v>45</v>
      </c>
      <c r="H35" s="6">
        <v>60</v>
      </c>
      <c r="I35" s="6">
        <v>75</v>
      </c>
      <c r="J35" s="6">
        <v>90</v>
      </c>
      <c r="K35" s="6">
        <v>0</v>
      </c>
      <c r="L35" s="19">
        <v>0</v>
      </c>
      <c r="M35" s="19">
        <v>0</v>
      </c>
      <c r="N35" s="7">
        <f>SUM(F35:F42)</f>
        <v>33.819999999999993</v>
      </c>
      <c r="O35" s="9"/>
    </row>
    <row r="36" spans="1:16">
      <c r="A36" s="14">
        <v>40672</v>
      </c>
      <c r="B36" s="6">
        <v>1513.83</v>
      </c>
      <c r="C36" s="6">
        <v>-1489.08</v>
      </c>
      <c r="D36" s="6">
        <f t="shared" si="3"/>
        <v>24.75</v>
      </c>
      <c r="E36" s="6">
        <v>-15</v>
      </c>
      <c r="F36" s="11">
        <v>-15</v>
      </c>
      <c r="G36" s="6">
        <v>-15</v>
      </c>
      <c r="H36" s="6">
        <v>-15</v>
      </c>
      <c r="I36" s="6">
        <v>-15</v>
      </c>
      <c r="J36" s="6">
        <v>-15</v>
      </c>
      <c r="K36" s="19">
        <v>-15</v>
      </c>
      <c r="L36" s="19">
        <v>-15</v>
      </c>
      <c r="M36" s="19">
        <v>-15</v>
      </c>
      <c r="N36" s="6"/>
    </row>
    <row r="37" spans="1:16">
      <c r="A37" s="14">
        <v>40672</v>
      </c>
      <c r="B37" s="6">
        <v>1513.83</v>
      </c>
      <c r="C37" s="6">
        <v>-1489.08</v>
      </c>
      <c r="D37" s="6">
        <f t="shared" si="3"/>
        <v>24.75</v>
      </c>
      <c r="E37" s="6">
        <v>-15</v>
      </c>
      <c r="F37" s="11">
        <v>-15</v>
      </c>
      <c r="G37" s="6">
        <v>-15</v>
      </c>
      <c r="H37" s="6">
        <v>-15</v>
      </c>
      <c r="I37" s="6">
        <v>-15</v>
      </c>
      <c r="J37" s="6">
        <v>-15</v>
      </c>
      <c r="K37" s="19">
        <v>-15</v>
      </c>
      <c r="L37" s="19">
        <v>-15</v>
      </c>
      <c r="M37" s="19">
        <v>-15</v>
      </c>
      <c r="N37" s="6"/>
    </row>
    <row r="38" spans="1:16">
      <c r="A38" s="14">
        <v>40679</v>
      </c>
      <c r="B38" s="6">
        <v>1504.68</v>
      </c>
      <c r="C38" s="6">
        <v>-1486.88</v>
      </c>
      <c r="D38" s="6">
        <f t="shared" si="3"/>
        <v>17.799999999999955</v>
      </c>
      <c r="E38" s="6">
        <v>-15</v>
      </c>
      <c r="F38" s="11">
        <v>-15</v>
      </c>
      <c r="G38" s="6">
        <v>-15</v>
      </c>
      <c r="H38" s="6">
        <v>-15</v>
      </c>
      <c r="I38" s="6">
        <v>-15</v>
      </c>
      <c r="J38" s="6">
        <v>-15</v>
      </c>
      <c r="K38" s="19">
        <v>-15</v>
      </c>
      <c r="L38" s="19">
        <v>-15</v>
      </c>
      <c r="M38" s="19">
        <v>-15</v>
      </c>
      <c r="N38" s="6"/>
    </row>
    <row r="39" spans="1:16">
      <c r="A39" s="14">
        <v>40679</v>
      </c>
      <c r="B39" s="6">
        <v>1504.68</v>
      </c>
      <c r="C39" s="6">
        <v>-1486.88</v>
      </c>
      <c r="D39" s="6">
        <f t="shared" si="3"/>
        <v>17.799999999999955</v>
      </c>
      <c r="E39" s="6">
        <v>15</v>
      </c>
      <c r="F39" s="5">
        <v>30</v>
      </c>
      <c r="G39" s="6">
        <v>45</v>
      </c>
      <c r="H39" s="6">
        <v>30</v>
      </c>
      <c r="I39" s="6">
        <v>30</v>
      </c>
      <c r="J39" s="6">
        <v>30</v>
      </c>
      <c r="K39" s="6">
        <v>30</v>
      </c>
      <c r="L39" s="19">
        <v>30</v>
      </c>
      <c r="M39" s="19">
        <v>30</v>
      </c>
      <c r="N39" s="6"/>
    </row>
    <row r="40" spans="1:16">
      <c r="A40" s="14">
        <v>40686</v>
      </c>
      <c r="B40" s="6">
        <v>1519.15</v>
      </c>
      <c r="C40" s="6">
        <v>-1503.95</v>
      </c>
      <c r="D40" s="6">
        <f t="shared" si="3"/>
        <v>15.200000000000045</v>
      </c>
      <c r="E40" s="6">
        <v>15</v>
      </c>
      <c r="F40" s="5">
        <v>30</v>
      </c>
      <c r="G40" s="6">
        <v>15</v>
      </c>
      <c r="H40" s="6">
        <v>15</v>
      </c>
      <c r="I40" s="6">
        <v>15</v>
      </c>
      <c r="J40" s="6">
        <v>15</v>
      </c>
      <c r="K40" s="6">
        <v>15</v>
      </c>
      <c r="L40" s="19">
        <v>15</v>
      </c>
      <c r="M40" s="19">
        <v>15</v>
      </c>
      <c r="N40" s="6"/>
    </row>
    <row r="41" spans="1:16">
      <c r="A41" s="14">
        <v>40693</v>
      </c>
      <c r="B41" s="6">
        <v>1539.4</v>
      </c>
      <c r="C41" s="6">
        <v>-1533.81</v>
      </c>
      <c r="D41" s="6">
        <f t="shared" si="3"/>
        <v>5.5900000000001455</v>
      </c>
      <c r="E41" s="6">
        <v>-5.59</v>
      </c>
      <c r="F41" s="11">
        <v>-5.59</v>
      </c>
      <c r="G41" s="6">
        <v>-5.59</v>
      </c>
      <c r="H41" s="6">
        <v>-5.59</v>
      </c>
      <c r="I41" s="6">
        <v>-5.59</v>
      </c>
      <c r="J41" s="6">
        <v>-5.59</v>
      </c>
      <c r="K41" s="6">
        <v>-5.59</v>
      </c>
      <c r="L41" s="6">
        <v>-5.59</v>
      </c>
      <c r="M41" s="6">
        <v>-5.59</v>
      </c>
      <c r="N41" s="6"/>
      <c r="P41" s="5"/>
    </row>
    <row r="42" spans="1:16">
      <c r="A42" s="14">
        <v>40693</v>
      </c>
      <c r="B42" s="6">
        <v>1539.4</v>
      </c>
      <c r="C42" s="6">
        <v>-1533.81</v>
      </c>
      <c r="D42" s="6">
        <f t="shared" si="3"/>
        <v>5.5900000000001455</v>
      </c>
      <c r="E42" s="6">
        <v>-5.59</v>
      </c>
      <c r="F42" s="11">
        <v>-5.59</v>
      </c>
      <c r="G42" s="6">
        <v>-5.59</v>
      </c>
      <c r="H42" s="6">
        <v>-5.59</v>
      </c>
      <c r="I42" s="6">
        <v>-5.59</v>
      </c>
      <c r="J42" s="6">
        <v>-5.59</v>
      </c>
      <c r="K42" s="6">
        <v>-5.59</v>
      </c>
      <c r="L42" s="6">
        <v>-5.59</v>
      </c>
      <c r="M42" s="6">
        <v>-5.59</v>
      </c>
      <c r="N42" s="6"/>
    </row>
    <row r="43" spans="1:16">
      <c r="A43" s="14"/>
      <c r="B43" s="6"/>
      <c r="C43" s="6"/>
      <c r="D43" s="6">
        <f t="shared" si="3"/>
        <v>0</v>
      </c>
      <c r="E43" s="6"/>
      <c r="F43" s="5"/>
      <c r="G43" s="6"/>
      <c r="H43" s="6"/>
      <c r="I43" s="6"/>
      <c r="J43" s="6"/>
      <c r="K43" s="6"/>
      <c r="L43" s="20"/>
      <c r="M43" s="21"/>
      <c r="N43" s="6"/>
      <c r="P43" s="8"/>
    </row>
    <row r="44" spans="1:16">
      <c r="A44" s="14">
        <v>40700</v>
      </c>
      <c r="B44" s="6">
        <v>1553.52</v>
      </c>
      <c r="C44" s="6">
        <v>-1540.82</v>
      </c>
      <c r="D44" s="6">
        <f t="shared" si="3"/>
        <v>12.700000000000045</v>
      </c>
      <c r="E44" s="6">
        <v>12.7</v>
      </c>
      <c r="F44" s="5">
        <f>12.7*2</f>
        <v>25.4</v>
      </c>
      <c r="G44" s="6">
        <v>-12.7</v>
      </c>
      <c r="H44" s="6">
        <v>-12.7</v>
      </c>
      <c r="I44" s="6">
        <v>-12.7</v>
      </c>
      <c r="J44" s="6">
        <v>-12.7</v>
      </c>
      <c r="K44" s="6">
        <v>-12.7</v>
      </c>
      <c r="L44" s="6">
        <v>-12.7</v>
      </c>
      <c r="M44" s="6">
        <v>-12.7</v>
      </c>
      <c r="N44" s="7">
        <f>SUM(F44:F51)</f>
        <v>12.880000000000273</v>
      </c>
      <c r="O44" s="9"/>
    </row>
    <row r="45" spans="1:16">
      <c r="A45" s="14">
        <v>40700</v>
      </c>
      <c r="B45" s="6">
        <v>1553.52</v>
      </c>
      <c r="C45" s="6">
        <v>-1540.82</v>
      </c>
      <c r="D45" s="6">
        <f t="shared" si="3"/>
        <v>12.700000000000045</v>
      </c>
      <c r="E45" s="6">
        <v>-12.7</v>
      </c>
      <c r="F45" s="11">
        <v>-12.7</v>
      </c>
      <c r="G45" s="6">
        <v>-12.7</v>
      </c>
      <c r="H45" s="6">
        <v>-12.7</v>
      </c>
      <c r="I45" s="6">
        <v>-12.7</v>
      </c>
      <c r="J45" s="6">
        <v>-12.7</v>
      </c>
      <c r="K45" s="6">
        <v>-12.7</v>
      </c>
      <c r="L45" s="6">
        <v>-12.7</v>
      </c>
      <c r="M45" s="6">
        <v>-12.7</v>
      </c>
      <c r="N45" s="6"/>
    </row>
    <row r="46" spans="1:16">
      <c r="A46" s="14">
        <v>40707</v>
      </c>
      <c r="B46" s="6">
        <v>1532.52</v>
      </c>
      <c r="C46" s="6">
        <v>-1510.52</v>
      </c>
      <c r="D46" s="6">
        <f t="shared" si="3"/>
        <v>22</v>
      </c>
      <c r="E46" s="6">
        <v>15</v>
      </c>
      <c r="F46" s="11">
        <v>-15</v>
      </c>
      <c r="G46" s="6">
        <v>-15</v>
      </c>
      <c r="H46" s="6">
        <v>-15</v>
      </c>
      <c r="I46" s="6">
        <v>-15</v>
      </c>
      <c r="J46" s="6">
        <v>-15</v>
      </c>
      <c r="K46" s="19">
        <v>-15</v>
      </c>
      <c r="L46" s="19">
        <v>-15</v>
      </c>
      <c r="M46" s="19">
        <v>-15</v>
      </c>
      <c r="N46" s="6"/>
    </row>
    <row r="47" spans="1:16">
      <c r="A47" s="14">
        <v>40707</v>
      </c>
      <c r="B47" s="6">
        <v>1532.52</v>
      </c>
      <c r="C47" s="6">
        <v>-1510.52</v>
      </c>
      <c r="D47" s="6">
        <f t="shared" si="3"/>
        <v>22</v>
      </c>
      <c r="E47" s="6">
        <v>15</v>
      </c>
      <c r="F47" s="5">
        <v>30</v>
      </c>
      <c r="G47" s="6">
        <v>-15</v>
      </c>
      <c r="H47" s="6">
        <v>-15</v>
      </c>
      <c r="I47" s="6">
        <v>-15</v>
      </c>
      <c r="J47" s="6">
        <v>-15</v>
      </c>
      <c r="K47" s="19">
        <v>-15</v>
      </c>
      <c r="L47" s="19">
        <v>-15</v>
      </c>
      <c r="M47" s="19">
        <v>-15</v>
      </c>
      <c r="N47" s="6"/>
    </row>
    <row r="48" spans="1:16">
      <c r="A48" s="14">
        <v>40714</v>
      </c>
      <c r="B48" s="6">
        <v>1546.9</v>
      </c>
      <c r="C48" s="6">
        <v>-1532.8</v>
      </c>
      <c r="D48" s="6">
        <f t="shared" si="3"/>
        <v>14.100000000000136</v>
      </c>
      <c r="E48" s="6">
        <v>-14.1</v>
      </c>
      <c r="F48" s="11">
        <v>-14.1</v>
      </c>
      <c r="G48" s="6">
        <v>-14.1</v>
      </c>
      <c r="H48" s="6">
        <v>-14.1</v>
      </c>
      <c r="I48" s="6">
        <v>-14.1</v>
      </c>
      <c r="J48" s="6">
        <v>-14.1</v>
      </c>
      <c r="K48" s="6">
        <v>-14.1</v>
      </c>
      <c r="L48" s="6">
        <v>-14.1</v>
      </c>
      <c r="M48" s="6">
        <v>-14.1</v>
      </c>
      <c r="N48" s="6"/>
    </row>
    <row r="49" spans="1:16">
      <c r="A49" s="14">
        <v>40714</v>
      </c>
      <c r="B49" s="6">
        <v>1546.9</v>
      </c>
      <c r="C49" s="6">
        <v>-1532.8</v>
      </c>
      <c r="D49" s="6">
        <f t="shared" si="3"/>
        <v>14.100000000000136</v>
      </c>
      <c r="E49" s="6">
        <v>14.1</v>
      </c>
      <c r="F49" s="5">
        <f>D49*2</f>
        <v>28.200000000000273</v>
      </c>
      <c r="G49" s="6">
        <f>D49*3</f>
        <v>42.300000000000409</v>
      </c>
      <c r="H49" s="6">
        <v>-14.1</v>
      </c>
      <c r="I49" s="6">
        <v>-14.1</v>
      </c>
      <c r="J49" s="6">
        <v>-14.1</v>
      </c>
      <c r="K49" s="6">
        <v>-14.1</v>
      </c>
      <c r="L49" s="6">
        <v>-14.1</v>
      </c>
      <c r="M49" s="6">
        <v>-14.1</v>
      </c>
      <c r="N49" s="6"/>
    </row>
    <row r="50" spans="1:16">
      <c r="A50" s="4">
        <v>40721</v>
      </c>
      <c r="B50">
        <v>1505.06</v>
      </c>
      <c r="C50">
        <v>-1490.6</v>
      </c>
      <c r="D50" s="6">
        <f t="shared" si="3"/>
        <v>14.460000000000036</v>
      </c>
      <c r="E50" s="6">
        <v>-14.46</v>
      </c>
      <c r="F50" s="11">
        <v>-14.46</v>
      </c>
      <c r="G50">
        <v>-14.46</v>
      </c>
      <c r="H50" s="6">
        <v>-14.46</v>
      </c>
      <c r="I50" s="6">
        <v>-14.46</v>
      </c>
      <c r="J50">
        <v>-14.46</v>
      </c>
      <c r="K50" s="6">
        <v>-14.46</v>
      </c>
      <c r="L50" s="6">
        <v>-14.46</v>
      </c>
      <c r="M50">
        <v>-14.46</v>
      </c>
      <c r="N50" s="6"/>
    </row>
    <row r="51" spans="1:16">
      <c r="A51" s="4">
        <v>40721</v>
      </c>
      <c r="B51">
        <v>1505.06</v>
      </c>
      <c r="C51">
        <v>-1490.6</v>
      </c>
      <c r="D51" s="6">
        <f t="shared" si="3"/>
        <v>14.460000000000036</v>
      </c>
      <c r="E51" s="6">
        <v>-14.46</v>
      </c>
      <c r="F51" s="11">
        <v>-14.46</v>
      </c>
      <c r="G51">
        <v>-14.46</v>
      </c>
      <c r="H51" s="6">
        <v>-14.46</v>
      </c>
      <c r="I51" s="6">
        <v>-14.46</v>
      </c>
      <c r="J51">
        <v>-14.46</v>
      </c>
      <c r="K51" s="6">
        <v>-14.46</v>
      </c>
      <c r="L51" s="6">
        <v>-14.46</v>
      </c>
      <c r="M51">
        <v>-14.46</v>
      </c>
      <c r="N51" s="6"/>
    </row>
    <row r="52" spans="1:16" ht="18">
      <c r="A52" s="4"/>
      <c r="D52" s="6">
        <f t="shared" ref="D52:D83" si="4">SUM(B52:C52)</f>
        <v>0</v>
      </c>
      <c r="E52" s="6"/>
      <c r="F52" s="5"/>
      <c r="H52" s="22"/>
      <c r="J52" s="6"/>
      <c r="K52" s="8"/>
      <c r="L52" s="23"/>
      <c r="M52" s="24"/>
      <c r="N52" s="6"/>
    </row>
    <row r="53" spans="1:16">
      <c r="A53" s="4">
        <v>40728</v>
      </c>
      <c r="B53">
        <v>1496.39</v>
      </c>
      <c r="C53">
        <v>-1484.65</v>
      </c>
      <c r="D53" s="6">
        <f t="shared" si="4"/>
        <v>11.740000000000009</v>
      </c>
      <c r="E53" s="6">
        <v>11.74</v>
      </c>
      <c r="F53" s="5">
        <f>D53*2</f>
        <v>23.480000000000018</v>
      </c>
      <c r="G53">
        <f>D53*3</f>
        <v>35.220000000000027</v>
      </c>
      <c r="H53" s="22">
        <f>D53*4</f>
        <v>46.960000000000036</v>
      </c>
      <c r="I53">
        <f>D53*5</f>
        <v>58.700000000000045</v>
      </c>
      <c r="J53" s="6">
        <f>D53*6</f>
        <v>70.440000000000055</v>
      </c>
      <c r="K53" s="6">
        <f>D53*7</f>
        <v>82.180000000000064</v>
      </c>
      <c r="L53" s="19">
        <f>D53*8</f>
        <v>93.920000000000073</v>
      </c>
      <c r="M53" s="25">
        <f>D53*9</f>
        <v>105.66000000000008</v>
      </c>
      <c r="N53" s="7">
        <f>SUM(F53:F57)</f>
        <v>53.480000000000018</v>
      </c>
      <c r="O53" s="9"/>
    </row>
    <row r="54" spans="1:16">
      <c r="A54" s="4">
        <v>40735</v>
      </c>
      <c r="B54">
        <v>1556.8</v>
      </c>
      <c r="C54">
        <v>-1539.78</v>
      </c>
      <c r="D54" s="6">
        <f t="shared" si="4"/>
        <v>17.019999999999982</v>
      </c>
      <c r="E54" s="6">
        <v>15</v>
      </c>
      <c r="F54" s="5">
        <v>30</v>
      </c>
      <c r="G54" s="6">
        <v>45</v>
      </c>
      <c r="H54">
        <v>60</v>
      </c>
      <c r="I54" s="6">
        <v>75</v>
      </c>
      <c r="J54" s="6">
        <v>90</v>
      </c>
      <c r="K54">
        <v>105</v>
      </c>
      <c r="L54" s="6">
        <v>120</v>
      </c>
      <c r="M54" s="6">
        <v>135</v>
      </c>
      <c r="N54" s="6"/>
    </row>
    <row r="55" spans="1:16">
      <c r="A55" s="4">
        <v>40742</v>
      </c>
      <c r="B55">
        <v>1607.16</v>
      </c>
      <c r="C55">
        <v>-1591.31</v>
      </c>
      <c r="D55" s="6">
        <f t="shared" si="4"/>
        <v>15.850000000000136</v>
      </c>
      <c r="E55" s="6">
        <v>-15</v>
      </c>
      <c r="F55" s="11">
        <v>-15</v>
      </c>
      <c r="G55" s="6">
        <v>-15</v>
      </c>
      <c r="H55" s="6">
        <v>-15</v>
      </c>
      <c r="I55" s="6">
        <v>-15</v>
      </c>
      <c r="J55" s="6">
        <v>-15</v>
      </c>
      <c r="K55" s="19">
        <v>-15</v>
      </c>
      <c r="L55" s="19">
        <v>-15</v>
      </c>
      <c r="M55" s="19">
        <v>-15</v>
      </c>
      <c r="N55" s="6"/>
    </row>
    <row r="56" spans="1:16">
      <c r="A56" s="4">
        <v>40742</v>
      </c>
      <c r="B56">
        <v>1607.16</v>
      </c>
      <c r="C56">
        <v>-1591.31</v>
      </c>
      <c r="D56" s="6">
        <f t="shared" si="4"/>
        <v>15.850000000000136</v>
      </c>
      <c r="E56" s="6">
        <v>-15</v>
      </c>
      <c r="F56" s="11">
        <v>-15</v>
      </c>
      <c r="G56" s="6">
        <v>-15</v>
      </c>
      <c r="H56" s="6">
        <v>-15</v>
      </c>
      <c r="I56" s="6">
        <v>-15</v>
      </c>
      <c r="J56" s="6">
        <v>-15</v>
      </c>
      <c r="K56" s="19">
        <v>-15</v>
      </c>
      <c r="L56" s="19">
        <v>-15</v>
      </c>
      <c r="M56" s="19">
        <v>-15</v>
      </c>
      <c r="N56" s="6"/>
    </row>
    <row r="57" spans="1:16">
      <c r="A57" s="4">
        <v>40749</v>
      </c>
      <c r="B57">
        <v>1623.4</v>
      </c>
      <c r="C57">
        <v>-1603.3</v>
      </c>
      <c r="D57" s="6">
        <f t="shared" si="4"/>
        <v>20.100000000000136</v>
      </c>
      <c r="E57" s="6">
        <v>15</v>
      </c>
      <c r="F57" s="5">
        <v>30</v>
      </c>
      <c r="G57" s="6">
        <v>45</v>
      </c>
      <c r="H57">
        <v>60</v>
      </c>
      <c r="I57" s="6">
        <v>75</v>
      </c>
      <c r="J57" s="6">
        <v>90</v>
      </c>
      <c r="K57">
        <v>105</v>
      </c>
      <c r="L57" s="6">
        <v>120</v>
      </c>
      <c r="M57" s="6">
        <v>135</v>
      </c>
      <c r="N57" s="6"/>
    </row>
    <row r="58" spans="1:16" ht="18">
      <c r="A58" s="4"/>
      <c r="D58" s="6">
        <f t="shared" si="4"/>
        <v>0</v>
      </c>
      <c r="E58" s="6"/>
      <c r="F58" s="6"/>
      <c r="K58" s="5"/>
      <c r="L58" s="5"/>
      <c r="N58" s="6"/>
      <c r="O58" s="31" t="s">
        <v>23</v>
      </c>
      <c r="P58" s="32" t="s">
        <v>25</v>
      </c>
    </row>
    <row r="59" spans="1:16" ht="18">
      <c r="A59" s="4">
        <v>40756</v>
      </c>
      <c r="B59">
        <v>1631.87</v>
      </c>
      <c r="C59">
        <v>-1607.17</v>
      </c>
      <c r="D59" s="6">
        <f t="shared" si="4"/>
        <v>24.699999999999818</v>
      </c>
      <c r="E59" s="6">
        <v>15</v>
      </c>
      <c r="F59" s="6">
        <v>30</v>
      </c>
      <c r="G59" s="6">
        <v>45</v>
      </c>
      <c r="H59">
        <v>60</v>
      </c>
      <c r="I59" s="6">
        <v>75</v>
      </c>
      <c r="J59" s="6">
        <v>90</v>
      </c>
      <c r="K59">
        <v>105</v>
      </c>
      <c r="L59" s="6">
        <v>120</v>
      </c>
      <c r="M59" s="5">
        <v>135</v>
      </c>
      <c r="N59" s="7">
        <f>SUM(M59:M66)</f>
        <v>480</v>
      </c>
      <c r="O59" s="31">
        <f>SUM(N59:N69)*100</f>
        <v>55500</v>
      </c>
      <c r="P59" s="32"/>
    </row>
    <row r="60" spans="1:16">
      <c r="A60" s="4">
        <v>40763</v>
      </c>
      <c r="B60">
        <v>1720.54</v>
      </c>
      <c r="C60">
        <v>-1682.3</v>
      </c>
      <c r="D60" s="6">
        <f t="shared" si="4"/>
        <v>38.240000000000009</v>
      </c>
      <c r="E60" s="6">
        <v>15</v>
      </c>
      <c r="F60" s="6">
        <v>30</v>
      </c>
      <c r="G60" s="6">
        <v>45</v>
      </c>
      <c r="H60">
        <v>60</v>
      </c>
      <c r="I60" s="6">
        <v>75</v>
      </c>
      <c r="J60" s="6">
        <v>90</v>
      </c>
      <c r="K60">
        <v>105</v>
      </c>
      <c r="L60" s="6">
        <v>120</v>
      </c>
      <c r="M60" s="5">
        <v>135</v>
      </c>
      <c r="N60" s="6"/>
    </row>
    <row r="61" spans="1:16">
      <c r="A61" s="4">
        <v>40770</v>
      </c>
      <c r="B61">
        <v>1766.34</v>
      </c>
      <c r="C61">
        <v>-1728.14</v>
      </c>
      <c r="D61" s="6">
        <f t="shared" si="4"/>
        <v>38.199999999999818</v>
      </c>
      <c r="E61" s="6">
        <v>15</v>
      </c>
      <c r="F61" s="6">
        <v>30</v>
      </c>
      <c r="G61" s="6">
        <v>45</v>
      </c>
      <c r="H61">
        <v>60</v>
      </c>
      <c r="I61" s="6">
        <v>75</v>
      </c>
      <c r="J61" s="6">
        <v>90</v>
      </c>
      <c r="K61">
        <v>105</v>
      </c>
      <c r="L61" s="6">
        <v>120</v>
      </c>
      <c r="M61" s="5">
        <v>135</v>
      </c>
      <c r="N61" s="6"/>
    </row>
    <row r="62" spans="1:16">
      <c r="A62" s="4">
        <v>40770</v>
      </c>
      <c r="B62">
        <v>1766.34</v>
      </c>
      <c r="C62">
        <v>-1728.14</v>
      </c>
      <c r="D62" s="6">
        <f t="shared" si="4"/>
        <v>38.199999999999818</v>
      </c>
      <c r="E62" s="6">
        <v>15</v>
      </c>
      <c r="F62" s="6">
        <v>30</v>
      </c>
      <c r="G62" s="6">
        <v>45</v>
      </c>
      <c r="H62">
        <v>-15</v>
      </c>
      <c r="I62" s="6">
        <v>-15</v>
      </c>
      <c r="J62" s="6">
        <v>-15</v>
      </c>
      <c r="K62">
        <v>-15</v>
      </c>
      <c r="L62" s="6">
        <v>-15</v>
      </c>
      <c r="M62" s="30">
        <v>-15</v>
      </c>
      <c r="N62" s="6"/>
    </row>
    <row r="63" spans="1:16">
      <c r="A63" s="4">
        <v>40777</v>
      </c>
      <c r="B63">
        <v>1898.31</v>
      </c>
      <c r="C63">
        <v>-1855.8</v>
      </c>
      <c r="D63" s="6">
        <f t="shared" si="4"/>
        <v>42.509999999999991</v>
      </c>
      <c r="E63" s="6">
        <v>15</v>
      </c>
      <c r="F63" s="6">
        <v>30</v>
      </c>
      <c r="G63" s="6">
        <v>45</v>
      </c>
      <c r="H63">
        <v>60</v>
      </c>
      <c r="I63" s="6">
        <v>75</v>
      </c>
      <c r="J63" s="6">
        <v>90</v>
      </c>
      <c r="K63">
        <v>105</v>
      </c>
      <c r="L63" s="6">
        <v>120</v>
      </c>
      <c r="M63" s="5">
        <v>135</v>
      </c>
      <c r="N63" s="6"/>
    </row>
    <row r="64" spans="1:16">
      <c r="A64" s="4">
        <v>40777</v>
      </c>
      <c r="B64">
        <v>1898.31</v>
      </c>
      <c r="C64">
        <v>-1855.8</v>
      </c>
      <c r="D64" s="6">
        <f t="shared" si="4"/>
        <v>42.509999999999991</v>
      </c>
      <c r="E64" s="6">
        <v>-15</v>
      </c>
      <c r="F64" s="6">
        <v>-15</v>
      </c>
      <c r="G64" s="6">
        <v>-15</v>
      </c>
      <c r="H64" s="6">
        <v>-15</v>
      </c>
      <c r="I64" s="6">
        <v>-15</v>
      </c>
      <c r="J64" s="6">
        <v>-15</v>
      </c>
      <c r="K64" s="19">
        <v>-15</v>
      </c>
      <c r="L64" s="19">
        <v>-15</v>
      </c>
      <c r="M64" s="26">
        <v>-15</v>
      </c>
      <c r="N64" s="6"/>
    </row>
    <row r="65" spans="1:18">
      <c r="A65" s="4">
        <v>40784</v>
      </c>
      <c r="B65">
        <v>1838.1</v>
      </c>
      <c r="C65">
        <v>-1775.71</v>
      </c>
      <c r="D65" s="6">
        <f t="shared" si="4"/>
        <v>62.389999999999873</v>
      </c>
      <c r="E65" s="6">
        <v>-15</v>
      </c>
      <c r="F65" s="6">
        <v>-15</v>
      </c>
      <c r="G65" s="6">
        <v>-15</v>
      </c>
      <c r="H65" s="6">
        <v>-15</v>
      </c>
      <c r="I65" s="6">
        <v>-15</v>
      </c>
      <c r="J65" s="6">
        <v>-15</v>
      </c>
      <c r="K65" s="19">
        <v>-15</v>
      </c>
      <c r="L65" s="19">
        <v>-15</v>
      </c>
      <c r="M65" s="26">
        <v>-15</v>
      </c>
      <c r="N65" s="6"/>
    </row>
    <row r="66" spans="1:18">
      <c r="A66" s="4">
        <v>40784</v>
      </c>
      <c r="B66">
        <v>1838.1</v>
      </c>
      <c r="C66">
        <v>-1775.71</v>
      </c>
      <c r="D66" s="6">
        <f t="shared" si="4"/>
        <v>62.389999999999873</v>
      </c>
      <c r="E66" s="6">
        <v>-15</v>
      </c>
      <c r="F66" s="6">
        <v>-15</v>
      </c>
      <c r="G66" s="6">
        <v>-15</v>
      </c>
      <c r="H66" s="6">
        <v>-15</v>
      </c>
      <c r="I66" s="6">
        <v>-15</v>
      </c>
      <c r="J66" s="6">
        <v>-15</v>
      </c>
      <c r="K66" s="19">
        <v>-15</v>
      </c>
      <c r="L66" s="19">
        <v>-15</v>
      </c>
      <c r="M66" s="26">
        <v>-15</v>
      </c>
      <c r="N66" s="6"/>
    </row>
    <row r="67" spans="1:18">
      <c r="A67" s="4"/>
      <c r="D67" s="6">
        <f t="shared" si="4"/>
        <v>0</v>
      </c>
      <c r="E67" s="6"/>
      <c r="F67" s="6"/>
      <c r="G67" s="6"/>
      <c r="H67" s="22"/>
      <c r="J67" s="6"/>
      <c r="K67" s="8"/>
      <c r="L67" s="6"/>
      <c r="M67" s="11"/>
      <c r="N67" s="6"/>
    </row>
    <row r="68" spans="1:18">
      <c r="A68" s="4">
        <v>40791</v>
      </c>
      <c r="B68">
        <v>1902.91</v>
      </c>
      <c r="C68">
        <v>-1874.31</v>
      </c>
      <c r="D68" s="6">
        <f t="shared" si="4"/>
        <v>28.600000000000136</v>
      </c>
      <c r="E68" s="6">
        <v>-15</v>
      </c>
      <c r="F68" s="6">
        <v>-15</v>
      </c>
      <c r="G68" s="6">
        <v>-15</v>
      </c>
      <c r="H68" s="6">
        <v>-15</v>
      </c>
      <c r="I68" s="6">
        <v>-15</v>
      </c>
      <c r="J68" s="6">
        <v>-15</v>
      </c>
      <c r="K68" s="19">
        <v>-15</v>
      </c>
      <c r="L68" s="19">
        <v>-15</v>
      </c>
      <c r="M68" s="26">
        <v>-15</v>
      </c>
      <c r="N68" s="7">
        <f>SUM(M68:M72)</f>
        <v>75</v>
      </c>
      <c r="O68" s="9"/>
    </row>
    <row r="69" spans="1:18">
      <c r="A69" s="4">
        <v>40791</v>
      </c>
      <c r="B69">
        <v>1902.91</v>
      </c>
      <c r="C69">
        <v>-1874.31</v>
      </c>
      <c r="D69" s="6">
        <f t="shared" si="4"/>
        <v>28.600000000000136</v>
      </c>
      <c r="E69" s="6">
        <v>-15</v>
      </c>
      <c r="F69" s="6">
        <v>-15</v>
      </c>
      <c r="G69" s="6">
        <v>-15</v>
      </c>
      <c r="H69" s="6">
        <v>-15</v>
      </c>
      <c r="I69" s="6">
        <v>-15</v>
      </c>
      <c r="J69" s="6">
        <v>-15</v>
      </c>
      <c r="K69" s="19">
        <v>-15</v>
      </c>
      <c r="L69" s="19">
        <v>-15</v>
      </c>
      <c r="M69" s="26">
        <v>-15</v>
      </c>
      <c r="N69" s="6"/>
    </row>
    <row r="70" spans="1:18">
      <c r="A70" s="4">
        <v>40798</v>
      </c>
      <c r="B70">
        <v>1862.6</v>
      </c>
      <c r="C70">
        <v>-1800.6</v>
      </c>
      <c r="D70" s="6">
        <f t="shared" si="4"/>
        <v>62</v>
      </c>
      <c r="E70" s="6">
        <v>-15</v>
      </c>
      <c r="F70" s="6">
        <v>-15</v>
      </c>
      <c r="G70" s="6">
        <v>-15</v>
      </c>
      <c r="H70" s="6">
        <v>-15</v>
      </c>
      <c r="I70" s="6">
        <v>-15</v>
      </c>
      <c r="J70" s="6">
        <v>-15</v>
      </c>
      <c r="K70" s="19">
        <v>-15</v>
      </c>
      <c r="L70" s="19">
        <v>-15</v>
      </c>
      <c r="M70" s="26">
        <v>-15</v>
      </c>
      <c r="N70" s="6"/>
    </row>
    <row r="71" spans="1:18">
      <c r="A71" s="4">
        <v>40805</v>
      </c>
      <c r="B71">
        <v>1827.55</v>
      </c>
      <c r="C71">
        <v>-1770.4</v>
      </c>
      <c r="D71" s="6">
        <f t="shared" si="4"/>
        <v>57.149999999999864</v>
      </c>
      <c r="E71" s="6">
        <v>15</v>
      </c>
      <c r="F71" s="6">
        <v>30</v>
      </c>
      <c r="G71" s="6">
        <v>45</v>
      </c>
      <c r="H71">
        <v>60</v>
      </c>
      <c r="I71" s="6">
        <v>75</v>
      </c>
      <c r="J71" s="6">
        <v>90</v>
      </c>
      <c r="K71">
        <v>105</v>
      </c>
      <c r="L71" s="6">
        <v>120</v>
      </c>
      <c r="M71" s="5">
        <v>135</v>
      </c>
      <c r="N71" s="6"/>
    </row>
    <row r="72" spans="1:18">
      <c r="A72" s="4">
        <v>40812</v>
      </c>
      <c r="B72">
        <v>1663.39</v>
      </c>
      <c r="C72">
        <v>-1532.39</v>
      </c>
      <c r="D72" s="6">
        <f t="shared" si="4"/>
        <v>131</v>
      </c>
      <c r="E72" s="6">
        <v>-15</v>
      </c>
      <c r="F72" s="6">
        <v>-15</v>
      </c>
      <c r="G72" s="6">
        <v>-15</v>
      </c>
      <c r="H72" s="6">
        <v>-15</v>
      </c>
      <c r="I72" s="6">
        <v>-15</v>
      </c>
      <c r="J72" s="6">
        <v>-15</v>
      </c>
      <c r="K72" s="19">
        <v>-15</v>
      </c>
      <c r="L72" s="19">
        <v>-15</v>
      </c>
      <c r="M72" s="26">
        <v>-15</v>
      </c>
      <c r="N72" s="6"/>
      <c r="O72" s="7"/>
      <c r="P72" s="5"/>
    </row>
    <row r="73" spans="1:18" ht="18">
      <c r="A73" s="4"/>
      <c r="D73" s="6">
        <f t="shared" si="4"/>
        <v>0</v>
      </c>
      <c r="E73" s="6"/>
      <c r="F73" s="6"/>
      <c r="G73" s="6"/>
      <c r="H73" s="6"/>
      <c r="I73" s="6"/>
      <c r="J73" s="6"/>
      <c r="K73" s="6"/>
      <c r="L73" s="6"/>
      <c r="M73" s="6"/>
      <c r="N73" s="17" t="s">
        <v>23</v>
      </c>
      <c r="O73" s="17" t="s">
        <v>12</v>
      </c>
      <c r="P73" s="31" t="s">
        <v>23</v>
      </c>
      <c r="Q73" s="31" t="s">
        <v>12</v>
      </c>
      <c r="R73" s="32" t="s">
        <v>26</v>
      </c>
    </row>
    <row r="74" spans="1:18" ht="18">
      <c r="A74" s="4">
        <v>40819</v>
      </c>
      <c r="B74">
        <v>1664.7</v>
      </c>
      <c r="C74">
        <v>-1617.75</v>
      </c>
      <c r="D74" s="6">
        <f t="shared" si="4"/>
        <v>46.950000000000045</v>
      </c>
      <c r="E74" s="6">
        <v>-15</v>
      </c>
      <c r="F74" s="30">
        <v>-15</v>
      </c>
      <c r="G74" s="6">
        <v>-15</v>
      </c>
      <c r="H74" s="6">
        <v>-15</v>
      </c>
      <c r="I74" s="6">
        <v>-15</v>
      </c>
      <c r="J74" s="6">
        <v>-15</v>
      </c>
      <c r="K74" s="19">
        <v>-15</v>
      </c>
      <c r="L74" s="19">
        <v>-15</v>
      </c>
      <c r="M74" s="26">
        <v>-15</v>
      </c>
      <c r="N74" s="7">
        <f>SUM(M74:M82)</f>
        <v>120</v>
      </c>
      <c r="O74" s="7">
        <f>SUM(F74:F82)</f>
        <v>45</v>
      </c>
      <c r="P74" s="31">
        <f>SUM(N74:N92)*100</f>
        <v>24000</v>
      </c>
      <c r="Q74" s="31">
        <f>SUM(O74:O92)*100</f>
        <v>19500</v>
      </c>
    </row>
    <row r="75" spans="1:18">
      <c r="A75" s="4">
        <v>40819</v>
      </c>
      <c r="B75">
        <v>1664.7</v>
      </c>
      <c r="C75">
        <v>-1617.75</v>
      </c>
      <c r="D75" s="6">
        <f t="shared" si="4"/>
        <v>46.950000000000045</v>
      </c>
      <c r="E75" s="6">
        <v>-15</v>
      </c>
      <c r="F75" s="30">
        <v>-15</v>
      </c>
      <c r="G75" s="6">
        <v>-15</v>
      </c>
      <c r="H75" s="6">
        <v>-15</v>
      </c>
      <c r="I75" s="6">
        <v>-15</v>
      </c>
      <c r="J75" s="6">
        <v>-15</v>
      </c>
      <c r="K75" s="19">
        <v>-15</v>
      </c>
      <c r="L75" s="19">
        <v>-15</v>
      </c>
      <c r="M75" s="26">
        <v>-15</v>
      </c>
      <c r="N75" s="6"/>
      <c r="O75" s="5"/>
    </row>
    <row r="76" spans="1:18">
      <c r="A76" s="4">
        <v>40826</v>
      </c>
      <c r="B76">
        <v>1677.5</v>
      </c>
      <c r="C76">
        <v>-1637.3</v>
      </c>
      <c r="D76" s="6">
        <f t="shared" si="4"/>
        <v>40.200000000000045</v>
      </c>
      <c r="E76" s="6">
        <v>-15</v>
      </c>
      <c r="F76" s="30">
        <v>-15</v>
      </c>
      <c r="G76" s="6">
        <v>-15</v>
      </c>
      <c r="H76" s="6">
        <v>-15</v>
      </c>
      <c r="I76" s="6">
        <v>-15</v>
      </c>
      <c r="J76" s="6">
        <v>-15</v>
      </c>
      <c r="K76" s="19">
        <v>-15</v>
      </c>
      <c r="L76" s="19">
        <v>-15</v>
      </c>
      <c r="M76" s="26">
        <v>-15</v>
      </c>
      <c r="N76" s="6"/>
      <c r="O76" s="5"/>
    </row>
    <row r="77" spans="1:18">
      <c r="A77" s="4">
        <v>40826</v>
      </c>
      <c r="B77">
        <v>1677.5</v>
      </c>
      <c r="C77">
        <v>-1637.3</v>
      </c>
      <c r="D77" s="6">
        <f t="shared" si="4"/>
        <v>40.200000000000045</v>
      </c>
      <c r="E77" s="6">
        <v>-15</v>
      </c>
      <c r="F77" s="30">
        <v>-15</v>
      </c>
      <c r="G77" s="6">
        <v>-15</v>
      </c>
      <c r="H77" s="6">
        <v>-15</v>
      </c>
      <c r="I77" s="6">
        <v>-15</v>
      </c>
      <c r="J77" s="6">
        <v>-15</v>
      </c>
      <c r="K77" s="19">
        <v>-15</v>
      </c>
      <c r="L77" s="19">
        <v>-15</v>
      </c>
      <c r="M77" s="26">
        <v>-15</v>
      </c>
      <c r="N77" s="6"/>
      <c r="O77" s="5"/>
    </row>
    <row r="78" spans="1:18">
      <c r="A78" s="4">
        <v>40833</v>
      </c>
      <c r="B78">
        <v>1694.8</v>
      </c>
      <c r="C78">
        <v>-1664.69</v>
      </c>
      <c r="D78" s="6">
        <f t="shared" si="4"/>
        <v>30.1099999999999</v>
      </c>
      <c r="E78">
        <v>15</v>
      </c>
      <c r="F78" s="5">
        <v>30</v>
      </c>
      <c r="G78">
        <v>45</v>
      </c>
      <c r="H78">
        <v>60</v>
      </c>
      <c r="I78" s="6">
        <v>-15</v>
      </c>
      <c r="J78" s="6">
        <v>-15</v>
      </c>
      <c r="K78" s="19">
        <v>-15</v>
      </c>
      <c r="L78" s="19">
        <v>-15</v>
      </c>
      <c r="M78" s="26">
        <v>-15</v>
      </c>
      <c r="N78" s="6"/>
      <c r="O78" s="5"/>
    </row>
    <row r="79" spans="1:18">
      <c r="A79" s="4">
        <v>40833</v>
      </c>
      <c r="B79">
        <v>1694.8</v>
      </c>
      <c r="C79">
        <v>-1664.69</v>
      </c>
      <c r="D79" s="6">
        <f t="shared" si="4"/>
        <v>30.1099999999999</v>
      </c>
      <c r="E79">
        <v>15</v>
      </c>
      <c r="F79" s="5">
        <v>30</v>
      </c>
      <c r="G79">
        <v>45</v>
      </c>
      <c r="H79">
        <v>60</v>
      </c>
      <c r="I79">
        <v>75</v>
      </c>
      <c r="J79">
        <v>90</v>
      </c>
      <c r="K79">
        <v>105</v>
      </c>
      <c r="L79">
        <v>90</v>
      </c>
      <c r="M79" s="5">
        <v>90</v>
      </c>
      <c r="N79" s="6"/>
      <c r="O79" s="5"/>
    </row>
    <row r="80" spans="1:18">
      <c r="A80" s="4">
        <v>40840</v>
      </c>
      <c r="B80">
        <v>1661.84</v>
      </c>
      <c r="C80" s="25">
        <v>-1635.4</v>
      </c>
      <c r="D80" s="6">
        <f t="shared" si="4"/>
        <v>26.439999999999827</v>
      </c>
      <c r="E80" s="6">
        <v>15</v>
      </c>
      <c r="F80" s="5">
        <v>30</v>
      </c>
      <c r="G80" s="6">
        <v>45</v>
      </c>
      <c r="H80">
        <v>60</v>
      </c>
      <c r="I80" s="6">
        <v>75</v>
      </c>
      <c r="J80" s="6">
        <v>90</v>
      </c>
      <c r="K80">
        <v>105</v>
      </c>
      <c r="L80" s="6">
        <v>120</v>
      </c>
      <c r="M80" s="5">
        <v>135</v>
      </c>
      <c r="N80" s="6"/>
      <c r="O80" s="5"/>
    </row>
    <row r="81" spans="1:16">
      <c r="A81" s="4">
        <v>40847</v>
      </c>
      <c r="B81">
        <v>1744.81</v>
      </c>
      <c r="C81" s="25">
        <v>-1704.57</v>
      </c>
      <c r="D81" s="6">
        <f t="shared" si="4"/>
        <v>40.240000000000009</v>
      </c>
      <c r="E81">
        <v>15</v>
      </c>
      <c r="F81" s="30">
        <v>-15</v>
      </c>
      <c r="G81" s="6">
        <v>-15</v>
      </c>
      <c r="H81" s="6">
        <v>-15</v>
      </c>
      <c r="I81" s="6">
        <v>-15</v>
      </c>
      <c r="J81" s="6">
        <v>-15</v>
      </c>
      <c r="K81" s="19">
        <v>-15</v>
      </c>
      <c r="L81" s="19">
        <v>-15</v>
      </c>
      <c r="M81" s="26">
        <v>-15</v>
      </c>
      <c r="N81" s="6"/>
      <c r="O81" s="7"/>
      <c r="P81" s="9"/>
    </row>
    <row r="82" spans="1:16">
      <c r="A82" s="4">
        <v>40847</v>
      </c>
      <c r="B82">
        <v>1744.81</v>
      </c>
      <c r="C82" s="25">
        <v>-1704.57</v>
      </c>
      <c r="D82" s="6">
        <f t="shared" si="4"/>
        <v>40.240000000000009</v>
      </c>
      <c r="E82">
        <v>15</v>
      </c>
      <c r="F82" s="5">
        <v>30</v>
      </c>
      <c r="G82" s="6">
        <v>45</v>
      </c>
      <c r="H82" s="6">
        <v>-15</v>
      </c>
      <c r="I82" s="6">
        <v>-15</v>
      </c>
      <c r="J82" s="6">
        <v>-15</v>
      </c>
      <c r="K82" s="19">
        <v>-15</v>
      </c>
      <c r="L82" s="19">
        <v>-15</v>
      </c>
      <c r="M82" s="26">
        <v>-15</v>
      </c>
      <c r="N82" s="6"/>
      <c r="O82" s="7"/>
      <c r="P82" s="9"/>
    </row>
    <row r="83" spans="1:16" ht="18">
      <c r="B83" s="18"/>
      <c r="C83" s="25"/>
      <c r="D83" s="6">
        <f t="shared" si="4"/>
        <v>0</v>
      </c>
      <c r="E83" s="18"/>
      <c r="F83" s="7"/>
      <c r="G83" s="9"/>
      <c r="H83" s="18"/>
      <c r="I83" s="9"/>
      <c r="J83" s="9"/>
      <c r="K83" s="18"/>
      <c r="L83" s="9"/>
      <c r="M83" s="13"/>
      <c r="N83" s="5"/>
      <c r="O83" s="5"/>
    </row>
    <row r="84" spans="1:16">
      <c r="A84" s="4">
        <v>40854</v>
      </c>
      <c r="B84" s="6">
        <v>1798.3</v>
      </c>
      <c r="C84" s="25">
        <v>-1752.05</v>
      </c>
      <c r="D84" s="6">
        <f t="shared" ref="D84:D98" si="5">SUM(B84:C84)</f>
        <v>46.25</v>
      </c>
      <c r="E84" s="6">
        <v>-15</v>
      </c>
      <c r="F84" s="30">
        <v>-15</v>
      </c>
      <c r="G84" s="6">
        <v>-15</v>
      </c>
      <c r="H84" s="6">
        <v>-15</v>
      </c>
      <c r="I84" s="6">
        <v>-15</v>
      </c>
      <c r="J84" s="6">
        <v>-15</v>
      </c>
      <c r="K84" s="19">
        <v>-15</v>
      </c>
      <c r="L84" s="19">
        <v>-15</v>
      </c>
      <c r="M84" s="26">
        <v>-15</v>
      </c>
      <c r="N84" s="7">
        <f>SUM(M84:M90)</f>
        <v>150</v>
      </c>
      <c r="O84" s="7">
        <f>SUM(F84:F90)</f>
        <v>75</v>
      </c>
    </row>
    <row r="85" spans="1:16">
      <c r="A85" s="4">
        <v>40854</v>
      </c>
      <c r="B85" s="6">
        <v>1798.3</v>
      </c>
      <c r="C85" s="25">
        <v>-1752.05</v>
      </c>
      <c r="D85" s="6">
        <f t="shared" si="5"/>
        <v>46.25</v>
      </c>
      <c r="E85" s="6">
        <v>15</v>
      </c>
      <c r="F85" s="30">
        <v>-15</v>
      </c>
      <c r="G85" s="6">
        <v>-15</v>
      </c>
      <c r="H85" s="6">
        <v>-15</v>
      </c>
      <c r="I85" s="6">
        <v>-15</v>
      </c>
      <c r="J85" s="6">
        <v>-15</v>
      </c>
      <c r="K85" s="19">
        <v>-15</v>
      </c>
      <c r="L85" s="19">
        <v>-15</v>
      </c>
      <c r="M85" s="26">
        <v>-15</v>
      </c>
      <c r="N85" s="5"/>
      <c r="O85" s="5"/>
    </row>
    <row r="86" spans="1:16">
      <c r="A86" s="4">
        <v>40861</v>
      </c>
      <c r="B86" s="6">
        <v>1796.02</v>
      </c>
      <c r="C86" s="25">
        <v>-1773.65</v>
      </c>
      <c r="D86" s="6">
        <f t="shared" si="5"/>
        <v>22.369999999999891</v>
      </c>
      <c r="E86" s="6">
        <v>15</v>
      </c>
      <c r="F86" s="5">
        <v>30</v>
      </c>
      <c r="G86" s="6">
        <v>45</v>
      </c>
      <c r="H86">
        <v>60</v>
      </c>
      <c r="I86" s="6">
        <v>75</v>
      </c>
      <c r="J86" s="6">
        <v>90</v>
      </c>
      <c r="K86">
        <v>105</v>
      </c>
      <c r="L86" s="25">
        <v>60</v>
      </c>
      <c r="M86" s="20">
        <v>60</v>
      </c>
      <c r="N86" s="5"/>
      <c r="O86" s="5"/>
    </row>
    <row r="87" spans="1:16">
      <c r="A87" s="4">
        <v>40868</v>
      </c>
      <c r="B87" s="6">
        <v>1726.18</v>
      </c>
      <c r="C87" s="25">
        <v>-1666.37</v>
      </c>
      <c r="D87" s="6">
        <f t="shared" si="5"/>
        <v>59.810000000000173</v>
      </c>
      <c r="E87" s="19">
        <v>15</v>
      </c>
      <c r="F87" s="20">
        <v>30</v>
      </c>
      <c r="G87" s="6">
        <v>-15</v>
      </c>
      <c r="H87" s="6">
        <v>-15</v>
      </c>
      <c r="I87" s="6">
        <v>-15</v>
      </c>
      <c r="J87" s="6">
        <v>-15</v>
      </c>
      <c r="K87" s="19">
        <v>-15</v>
      </c>
      <c r="L87" s="19">
        <v>-15</v>
      </c>
      <c r="M87" s="26">
        <v>-15</v>
      </c>
      <c r="N87" s="5"/>
      <c r="O87" s="5"/>
    </row>
    <row r="88" spans="1:16">
      <c r="A88" s="4">
        <v>40868</v>
      </c>
      <c r="B88" s="6">
        <v>1726.18</v>
      </c>
      <c r="C88" s="25">
        <v>-1666.37</v>
      </c>
      <c r="D88" s="6">
        <f t="shared" si="5"/>
        <v>59.810000000000173</v>
      </c>
      <c r="E88" s="6">
        <v>15</v>
      </c>
      <c r="F88" s="5">
        <v>30</v>
      </c>
      <c r="G88" s="6">
        <v>45</v>
      </c>
      <c r="H88">
        <v>60</v>
      </c>
      <c r="I88" s="6">
        <v>75</v>
      </c>
      <c r="J88" s="6">
        <v>90</v>
      </c>
      <c r="K88">
        <v>105</v>
      </c>
      <c r="L88" s="25">
        <v>75</v>
      </c>
      <c r="M88" s="20">
        <v>75</v>
      </c>
      <c r="N88" s="5"/>
      <c r="O88" s="5"/>
    </row>
    <row r="89" spans="1:16">
      <c r="A89" s="4">
        <v>40875</v>
      </c>
      <c r="B89" s="6">
        <v>1720.8</v>
      </c>
      <c r="C89" s="25">
        <v>-1682.65</v>
      </c>
      <c r="D89" s="6">
        <f t="shared" si="5"/>
        <v>38.149999999999864</v>
      </c>
      <c r="E89" s="6">
        <v>-15</v>
      </c>
      <c r="F89" s="30">
        <v>-15</v>
      </c>
      <c r="G89" s="6">
        <v>-15</v>
      </c>
      <c r="H89" s="6">
        <v>-15</v>
      </c>
      <c r="I89" s="6">
        <v>-15</v>
      </c>
      <c r="J89" s="6">
        <v>-15</v>
      </c>
      <c r="K89" s="19">
        <v>-15</v>
      </c>
      <c r="L89" s="19">
        <v>-15</v>
      </c>
      <c r="M89" s="26">
        <v>-15</v>
      </c>
      <c r="N89" s="5"/>
      <c r="O89" s="5"/>
    </row>
    <row r="90" spans="1:16">
      <c r="A90" s="4">
        <v>40875</v>
      </c>
      <c r="B90" s="6">
        <v>1720.8</v>
      </c>
      <c r="C90" s="25">
        <v>-1682.65</v>
      </c>
      <c r="D90" s="6">
        <f t="shared" si="5"/>
        <v>38.149999999999864</v>
      </c>
      <c r="E90" s="6">
        <v>15</v>
      </c>
      <c r="F90" s="5">
        <v>30</v>
      </c>
      <c r="G90" s="6">
        <v>45</v>
      </c>
      <c r="H90">
        <v>60</v>
      </c>
      <c r="I90" s="6">
        <v>75</v>
      </c>
      <c r="J90" s="6">
        <v>90</v>
      </c>
      <c r="K90">
        <v>105</v>
      </c>
      <c r="L90" s="6">
        <v>120</v>
      </c>
      <c r="M90" s="20">
        <v>75</v>
      </c>
      <c r="N90" s="5"/>
      <c r="O90" s="5"/>
    </row>
    <row r="91" spans="1:16" ht="18">
      <c r="B91" s="6"/>
      <c r="C91" s="9"/>
      <c r="D91" s="6">
        <f t="shared" si="5"/>
        <v>0</v>
      </c>
      <c r="E91" s="18"/>
      <c r="F91" s="7"/>
      <c r="G91" s="9"/>
      <c r="H91" s="18"/>
      <c r="I91" s="9"/>
      <c r="J91" s="9"/>
      <c r="K91" s="18"/>
      <c r="L91" s="25"/>
      <c r="M91" s="20"/>
      <c r="N91" s="5"/>
      <c r="O91" s="5"/>
    </row>
    <row r="92" spans="1:16">
      <c r="A92" s="4">
        <v>40882</v>
      </c>
      <c r="B92" s="6">
        <v>1754.68</v>
      </c>
      <c r="C92" s="25">
        <v>-1717.48</v>
      </c>
      <c r="D92" s="6">
        <f t="shared" si="5"/>
        <v>37.200000000000045</v>
      </c>
      <c r="E92" s="6">
        <v>15</v>
      </c>
      <c r="F92" s="30">
        <v>-15</v>
      </c>
      <c r="G92" s="6">
        <v>-15</v>
      </c>
      <c r="H92" s="6">
        <v>-15</v>
      </c>
      <c r="I92" s="6">
        <v>-15</v>
      </c>
      <c r="J92" s="6">
        <v>-15</v>
      </c>
      <c r="K92" s="19">
        <v>-15</v>
      </c>
      <c r="L92" s="19">
        <v>-15</v>
      </c>
      <c r="M92" s="26">
        <v>-15</v>
      </c>
      <c r="N92" s="13">
        <f>SUM(M92:M98)</f>
        <v>-30</v>
      </c>
      <c r="O92" s="7">
        <f>SUM(F92:F98)</f>
        <v>75</v>
      </c>
    </row>
    <row r="93" spans="1:16">
      <c r="A93" s="4">
        <v>40882</v>
      </c>
      <c r="B93" s="6">
        <v>1754.68</v>
      </c>
      <c r="C93" s="25">
        <v>-1717.48</v>
      </c>
      <c r="D93" s="6">
        <f t="shared" si="5"/>
        <v>37.200000000000045</v>
      </c>
      <c r="E93" s="6">
        <v>-15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19">
        <v>-15</v>
      </c>
      <c r="L93" s="19">
        <v>-15</v>
      </c>
      <c r="M93" s="26">
        <v>-15</v>
      </c>
      <c r="N93" s="5"/>
    </row>
    <row r="94" spans="1:16">
      <c r="A94" s="4">
        <v>40889</v>
      </c>
      <c r="B94" s="6">
        <v>1714.8</v>
      </c>
      <c r="C94" s="25">
        <v>-1657.17</v>
      </c>
      <c r="D94" s="6">
        <f t="shared" si="5"/>
        <v>57.629999999999882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19">
        <v>-15</v>
      </c>
      <c r="L94" s="19">
        <v>-15</v>
      </c>
      <c r="M94" s="26">
        <v>-15</v>
      </c>
      <c r="N94" s="5"/>
    </row>
    <row r="95" spans="1:16">
      <c r="A95" s="4">
        <v>40896</v>
      </c>
      <c r="B95" s="6">
        <v>1608.65</v>
      </c>
      <c r="C95" s="25">
        <v>-1583.26</v>
      </c>
      <c r="D95" s="6">
        <f t="shared" si="5"/>
        <v>25.3900000000001</v>
      </c>
      <c r="E95" s="6">
        <v>15</v>
      </c>
      <c r="F95" s="5">
        <v>30</v>
      </c>
      <c r="G95" s="6">
        <v>-15</v>
      </c>
      <c r="H95" s="6">
        <v>-15</v>
      </c>
      <c r="I95" s="6">
        <v>-15</v>
      </c>
      <c r="J95" s="6">
        <v>-15</v>
      </c>
      <c r="K95" s="19">
        <v>-15</v>
      </c>
      <c r="L95" s="19">
        <v>-15</v>
      </c>
      <c r="M95" s="26">
        <v>-15</v>
      </c>
      <c r="N95" s="5"/>
    </row>
    <row r="96" spans="1:16">
      <c r="A96" s="4">
        <v>40896</v>
      </c>
      <c r="B96" s="6">
        <v>1608.65</v>
      </c>
      <c r="C96" s="25">
        <v>-1583.26</v>
      </c>
      <c r="D96" s="6">
        <f t="shared" si="5"/>
        <v>25.3900000000001</v>
      </c>
      <c r="E96" s="6">
        <v>15</v>
      </c>
      <c r="F96" s="5">
        <v>30</v>
      </c>
      <c r="G96" s="6">
        <v>45</v>
      </c>
      <c r="H96" s="6">
        <v>60</v>
      </c>
      <c r="I96" s="6">
        <v>-15</v>
      </c>
      <c r="J96" s="6">
        <v>-15</v>
      </c>
      <c r="K96" s="19">
        <v>-15</v>
      </c>
      <c r="L96" s="19">
        <v>-15</v>
      </c>
      <c r="M96" s="26">
        <v>-15</v>
      </c>
      <c r="N96" s="5"/>
    </row>
    <row r="97" spans="1:14">
      <c r="A97" s="4">
        <v>40904</v>
      </c>
      <c r="B97" s="6">
        <v>1607</v>
      </c>
      <c r="C97" s="25">
        <v>-1589.55</v>
      </c>
      <c r="D97" s="6">
        <f t="shared" si="5"/>
        <v>17.450000000000045</v>
      </c>
      <c r="E97">
        <v>15</v>
      </c>
      <c r="F97" s="5">
        <v>30</v>
      </c>
      <c r="G97">
        <v>45</v>
      </c>
      <c r="H97">
        <v>60</v>
      </c>
      <c r="I97" s="6">
        <v>-15</v>
      </c>
      <c r="J97" s="6">
        <v>-15</v>
      </c>
      <c r="K97" s="19">
        <v>-15</v>
      </c>
      <c r="L97" s="19">
        <v>-15</v>
      </c>
      <c r="M97" s="26">
        <v>-15</v>
      </c>
      <c r="N97" s="6"/>
    </row>
    <row r="98" spans="1:14">
      <c r="A98" s="4">
        <v>40904</v>
      </c>
      <c r="B98" s="6">
        <v>1607</v>
      </c>
      <c r="C98" s="25">
        <v>-1589.55</v>
      </c>
      <c r="D98" s="6">
        <f t="shared" si="5"/>
        <v>17.450000000000045</v>
      </c>
      <c r="E98">
        <v>15</v>
      </c>
      <c r="F98" s="5">
        <v>30</v>
      </c>
      <c r="G98">
        <v>45</v>
      </c>
      <c r="H98">
        <v>60</v>
      </c>
      <c r="I98">
        <v>60</v>
      </c>
      <c r="J98">
        <v>60</v>
      </c>
      <c r="K98">
        <v>60</v>
      </c>
      <c r="L98" s="25">
        <v>60</v>
      </c>
      <c r="M98" s="20">
        <v>60</v>
      </c>
      <c r="N98" s="6"/>
    </row>
    <row r="99" spans="1:14">
      <c r="B99" s="6"/>
    </row>
    <row r="100" spans="1:14">
      <c r="A100" t="s">
        <v>27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112"/>
  <sheetViews>
    <sheetView topLeftCell="A2" workbookViewId="0">
      <selection activeCell="Q14" sqref="Q14"/>
    </sheetView>
  </sheetViews>
  <sheetFormatPr baseColWidth="10" defaultColWidth="11.5703125" defaultRowHeight="12.75"/>
  <cols>
    <col min="2" max="2" width="9.7109375" customWidth="1"/>
    <col min="3" max="3" width="10.140625" customWidth="1"/>
    <col min="12" max="12" width="10.5703125" customWidth="1"/>
    <col min="13" max="13" width="11" customWidth="1"/>
    <col min="14" max="14" width="18.28515625" customWidth="1"/>
  </cols>
  <sheetData>
    <row r="1" spans="1:17" ht="18">
      <c r="N1" s="17" t="s">
        <v>30</v>
      </c>
    </row>
    <row r="2" spans="1:17" s="6" customFormat="1" ht="23.25">
      <c r="E2" s="6">
        <f t="shared" ref="E2:M2" si="0">SUM(E4:E179)</f>
        <v>193.50000000000017</v>
      </c>
      <c r="F2" s="6">
        <f t="shared" si="0"/>
        <v>176.89000000000033</v>
      </c>
      <c r="G2" s="6">
        <f t="shared" si="0"/>
        <v>185.02000000000046</v>
      </c>
      <c r="H2" s="6">
        <f t="shared" si="0"/>
        <v>133.44000000000099</v>
      </c>
      <c r="I2" s="6">
        <f t="shared" si="0"/>
        <v>181.5700000000015</v>
      </c>
      <c r="J2" s="6">
        <f t="shared" si="0"/>
        <v>292.12000000000165</v>
      </c>
      <c r="K2" s="6">
        <f t="shared" si="0"/>
        <v>408.65000000000242</v>
      </c>
      <c r="L2" s="6">
        <f t="shared" si="0"/>
        <v>493.29000000000258</v>
      </c>
      <c r="M2" s="6">
        <f t="shared" si="0"/>
        <v>512.34000000000287</v>
      </c>
      <c r="N2" s="1">
        <f>SUM(N4:N104)*100</f>
        <v>72099.000000000204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34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ht="18">
      <c r="A4" s="4">
        <v>40911</v>
      </c>
      <c r="B4">
        <v>1607.27</v>
      </c>
      <c r="C4">
        <v>-1567.05</v>
      </c>
      <c r="D4" s="6">
        <f t="shared" ref="D4:D10" si="1">SUM(B4:C4)</f>
        <v>40.220000000000027</v>
      </c>
      <c r="E4" s="6">
        <v>14</v>
      </c>
      <c r="F4" s="6">
        <v>29</v>
      </c>
      <c r="G4" s="6">
        <v>44</v>
      </c>
      <c r="H4" s="5">
        <v>59</v>
      </c>
      <c r="I4" s="6">
        <v>77</v>
      </c>
      <c r="J4" s="6">
        <v>89</v>
      </c>
      <c r="K4" s="6">
        <v>104</v>
      </c>
      <c r="L4" s="6">
        <v>119</v>
      </c>
      <c r="M4" s="6">
        <v>134</v>
      </c>
      <c r="N4" s="7">
        <f>SUM(H4:H10)</f>
        <v>185</v>
      </c>
      <c r="O4" s="31">
        <f>SUM(N4:N13)*100</f>
        <v>24500</v>
      </c>
      <c r="P4" t="s">
        <v>21</v>
      </c>
    </row>
    <row r="5" spans="1:17">
      <c r="A5" s="4">
        <v>40917</v>
      </c>
      <c r="B5">
        <v>1623.63</v>
      </c>
      <c r="C5">
        <v>-1605</v>
      </c>
      <c r="D5" s="6">
        <f t="shared" si="1"/>
        <v>18.630000000000109</v>
      </c>
      <c r="E5" s="6">
        <v>14</v>
      </c>
      <c r="F5" s="6">
        <v>29</v>
      </c>
      <c r="G5" s="6">
        <v>44</v>
      </c>
      <c r="H5" s="5">
        <v>59</v>
      </c>
      <c r="I5" s="6">
        <v>77</v>
      </c>
      <c r="J5" s="6">
        <v>89</v>
      </c>
      <c r="K5" s="6">
        <v>104</v>
      </c>
      <c r="L5" s="6">
        <v>119</v>
      </c>
      <c r="M5" s="6">
        <v>134</v>
      </c>
      <c r="N5" s="7"/>
      <c r="O5" s="25"/>
    </row>
    <row r="6" spans="1:17">
      <c r="A6" s="4">
        <v>40924</v>
      </c>
      <c r="B6">
        <v>1646.94</v>
      </c>
      <c r="C6">
        <v>-1631.35</v>
      </c>
      <c r="D6" s="6">
        <f t="shared" si="1"/>
        <v>15.590000000000146</v>
      </c>
      <c r="E6" s="6">
        <v>14</v>
      </c>
      <c r="F6" s="6">
        <v>29</v>
      </c>
      <c r="G6" s="6">
        <v>44</v>
      </c>
      <c r="H6" s="5">
        <v>59</v>
      </c>
      <c r="I6" s="6">
        <v>77</v>
      </c>
      <c r="J6" s="6">
        <v>89</v>
      </c>
      <c r="K6" s="6">
        <v>104</v>
      </c>
      <c r="L6" s="6">
        <v>119</v>
      </c>
      <c r="M6" s="6">
        <v>134</v>
      </c>
      <c r="N6" s="7"/>
    </row>
    <row r="7" spans="1:17">
      <c r="A7" s="4">
        <v>40931</v>
      </c>
      <c r="B7">
        <v>1681.35</v>
      </c>
      <c r="C7">
        <v>-1662.38</v>
      </c>
      <c r="D7" s="6">
        <f t="shared" si="1"/>
        <v>18.9699999999998</v>
      </c>
      <c r="E7" s="6">
        <v>-17</v>
      </c>
      <c r="F7" s="6">
        <v>-17</v>
      </c>
      <c r="G7" s="6">
        <v>-17</v>
      </c>
      <c r="H7" s="11">
        <v>-17</v>
      </c>
      <c r="I7" s="6">
        <v>-17</v>
      </c>
      <c r="J7" s="6">
        <v>-17</v>
      </c>
      <c r="K7" s="6">
        <v>-17</v>
      </c>
      <c r="L7" s="6">
        <v>-17</v>
      </c>
      <c r="M7" s="6">
        <v>-17</v>
      </c>
      <c r="N7" s="7"/>
    </row>
    <row r="8" spans="1:17">
      <c r="A8" s="4">
        <v>40931</v>
      </c>
      <c r="B8">
        <v>1681.35</v>
      </c>
      <c r="C8">
        <v>-1662.38</v>
      </c>
      <c r="D8" s="6">
        <f t="shared" si="1"/>
        <v>18.9699999999998</v>
      </c>
      <c r="E8" s="6">
        <v>14</v>
      </c>
      <c r="F8" s="6">
        <v>29</v>
      </c>
      <c r="G8" s="6">
        <v>44</v>
      </c>
      <c r="H8" s="5">
        <v>59</v>
      </c>
      <c r="I8" s="6">
        <v>74</v>
      </c>
      <c r="J8" s="6">
        <v>44</v>
      </c>
      <c r="K8" s="6">
        <v>44</v>
      </c>
      <c r="L8" s="6">
        <v>44</v>
      </c>
      <c r="M8" s="6">
        <v>44</v>
      </c>
      <c r="N8" s="7"/>
    </row>
    <row r="9" spans="1:17">
      <c r="A9" s="4">
        <v>40938</v>
      </c>
      <c r="B9">
        <v>1739.83</v>
      </c>
      <c r="C9">
        <v>-1716.2</v>
      </c>
      <c r="D9" s="6">
        <f t="shared" si="1"/>
        <v>23.629999999999882</v>
      </c>
      <c r="E9" s="6">
        <v>14</v>
      </c>
      <c r="F9" s="6">
        <v>-17</v>
      </c>
      <c r="G9" s="6">
        <v>-17</v>
      </c>
      <c r="H9" s="11">
        <v>-17</v>
      </c>
      <c r="I9" s="6">
        <v>-17</v>
      </c>
      <c r="J9" s="6">
        <v>-17</v>
      </c>
      <c r="K9" s="6">
        <v>-17</v>
      </c>
      <c r="L9" s="6">
        <v>-17</v>
      </c>
      <c r="M9" s="6">
        <v>-17</v>
      </c>
      <c r="N9" s="7"/>
    </row>
    <row r="10" spans="1:17">
      <c r="A10" s="4">
        <v>40938</v>
      </c>
      <c r="B10">
        <v>1739.83</v>
      </c>
      <c r="C10">
        <v>-1716.2</v>
      </c>
      <c r="D10" s="6">
        <f t="shared" si="1"/>
        <v>23.629999999999882</v>
      </c>
      <c r="E10" s="6">
        <v>-17</v>
      </c>
      <c r="F10" s="6">
        <v>-17</v>
      </c>
      <c r="G10" s="6">
        <v>-17</v>
      </c>
      <c r="H10" s="11">
        <v>-17</v>
      </c>
      <c r="I10" s="6">
        <v>-17</v>
      </c>
      <c r="J10" s="6">
        <v>-17</v>
      </c>
      <c r="K10" s="6">
        <v>-17</v>
      </c>
      <c r="L10" s="6">
        <v>-17</v>
      </c>
      <c r="M10" s="6">
        <v>-17</v>
      </c>
      <c r="N10" s="7"/>
    </row>
    <row r="11" spans="1:17">
      <c r="H11" s="11"/>
      <c r="I11" s="6"/>
      <c r="N11" s="7"/>
    </row>
    <row r="12" spans="1:17">
      <c r="A12" s="4">
        <v>40945</v>
      </c>
      <c r="B12">
        <v>1738.1</v>
      </c>
      <c r="C12">
        <v>-1711.6</v>
      </c>
      <c r="D12" s="6">
        <f t="shared" ref="D12:D19" si="2">SUM(B12:C12)</f>
        <v>26.5</v>
      </c>
      <c r="E12" s="6">
        <v>-17</v>
      </c>
      <c r="F12" s="6">
        <v>-17</v>
      </c>
      <c r="G12" s="6">
        <v>-17</v>
      </c>
      <c r="H12" s="11">
        <v>-17</v>
      </c>
      <c r="I12" s="6">
        <v>-17</v>
      </c>
      <c r="J12" s="6">
        <v>-17</v>
      </c>
      <c r="K12" s="6">
        <v>-17</v>
      </c>
      <c r="L12" s="6">
        <v>-17</v>
      </c>
      <c r="M12" s="6">
        <v>-17</v>
      </c>
      <c r="N12" s="7">
        <f>SUM(H12:H19)</f>
        <v>60</v>
      </c>
      <c r="O12" s="12"/>
    </row>
    <row r="13" spans="1:17">
      <c r="A13" s="4">
        <v>40945</v>
      </c>
      <c r="B13">
        <v>1738.1</v>
      </c>
      <c r="C13">
        <v>-1711.6</v>
      </c>
      <c r="D13" s="6">
        <f t="shared" si="2"/>
        <v>26.5</v>
      </c>
      <c r="E13" s="6">
        <v>-17</v>
      </c>
      <c r="F13" s="6">
        <v>-17</v>
      </c>
      <c r="G13" s="6">
        <v>-17</v>
      </c>
      <c r="H13" s="11">
        <v>-17</v>
      </c>
      <c r="I13" s="6">
        <v>-17</v>
      </c>
      <c r="J13" s="6">
        <v>-17</v>
      </c>
      <c r="K13" s="6">
        <v>-17</v>
      </c>
      <c r="L13" s="6">
        <v>-17</v>
      </c>
      <c r="M13" s="6">
        <v>-17</v>
      </c>
      <c r="N13" s="7"/>
    </row>
    <row r="14" spans="1:17">
      <c r="A14" s="4">
        <v>40952</v>
      </c>
      <c r="B14">
        <v>1733.23</v>
      </c>
      <c r="C14">
        <v>-1715.96</v>
      </c>
      <c r="D14" s="6">
        <f t="shared" si="2"/>
        <v>17.269999999999982</v>
      </c>
      <c r="E14" s="6">
        <v>-17</v>
      </c>
      <c r="F14" s="6">
        <v>-17</v>
      </c>
      <c r="G14" s="6">
        <v>-17</v>
      </c>
      <c r="H14" s="11">
        <v>-17</v>
      </c>
      <c r="I14" s="6">
        <v>-17</v>
      </c>
      <c r="J14" s="6">
        <v>-17</v>
      </c>
      <c r="K14" s="6">
        <v>-17</v>
      </c>
      <c r="L14" s="6">
        <v>-17</v>
      </c>
      <c r="M14" s="6">
        <v>-17</v>
      </c>
      <c r="N14" s="7"/>
    </row>
    <row r="15" spans="1:17">
      <c r="A15" s="4">
        <v>40952</v>
      </c>
      <c r="B15">
        <v>1733.23</v>
      </c>
      <c r="C15">
        <v>-1715.96</v>
      </c>
      <c r="D15" s="6">
        <f t="shared" si="2"/>
        <v>17.269999999999982</v>
      </c>
      <c r="E15" s="6">
        <v>-17</v>
      </c>
      <c r="F15" s="6">
        <v>-17</v>
      </c>
      <c r="G15" s="6">
        <v>-17</v>
      </c>
      <c r="H15" s="11">
        <v>-17</v>
      </c>
      <c r="I15" s="6">
        <v>-17</v>
      </c>
      <c r="J15" s="6">
        <v>-17</v>
      </c>
      <c r="K15" s="6">
        <v>-17</v>
      </c>
      <c r="L15" s="6">
        <v>-17</v>
      </c>
      <c r="M15" s="6">
        <v>-17</v>
      </c>
      <c r="N15" s="7"/>
    </row>
    <row r="16" spans="1:17">
      <c r="A16" s="14">
        <v>40959</v>
      </c>
      <c r="B16" s="6">
        <v>1737.07</v>
      </c>
      <c r="C16" s="6">
        <v>-1726.07</v>
      </c>
      <c r="D16" s="6">
        <f t="shared" si="2"/>
        <v>11</v>
      </c>
      <c r="E16" s="6">
        <f>D16-1</f>
        <v>10</v>
      </c>
      <c r="F16" s="6">
        <f>D16*2-1</f>
        <v>21</v>
      </c>
      <c r="G16" s="6">
        <f>D16*3-1</f>
        <v>32</v>
      </c>
      <c r="H16" s="5">
        <f>D16*4-1</f>
        <v>43</v>
      </c>
      <c r="I16" s="6">
        <v>-13</v>
      </c>
      <c r="J16" s="6">
        <v>-13</v>
      </c>
      <c r="K16" s="6">
        <v>-13</v>
      </c>
      <c r="L16" s="6">
        <v>-13</v>
      </c>
      <c r="M16" s="6">
        <v>-13</v>
      </c>
      <c r="N16" s="7"/>
    </row>
    <row r="17" spans="1:16">
      <c r="A17" s="14">
        <v>40959</v>
      </c>
      <c r="B17" s="6">
        <v>1737.07</v>
      </c>
      <c r="C17" s="6">
        <v>-1726.07</v>
      </c>
      <c r="D17" s="6">
        <f t="shared" si="2"/>
        <v>11</v>
      </c>
      <c r="E17" s="6">
        <f>D17-1</f>
        <v>10</v>
      </c>
      <c r="F17" s="6">
        <f>D17*2-1</f>
        <v>21</v>
      </c>
      <c r="G17" s="6">
        <f>D17*3-1</f>
        <v>32</v>
      </c>
      <c r="H17" s="5">
        <f>D17*4-1</f>
        <v>43</v>
      </c>
      <c r="I17" s="6">
        <f>E17*5-1</f>
        <v>49</v>
      </c>
      <c r="J17" s="6">
        <f>E17*6-1</f>
        <v>59</v>
      </c>
      <c r="K17" s="6">
        <f>D17*7-1</f>
        <v>76</v>
      </c>
      <c r="L17" s="6">
        <f>E17*8-1</f>
        <v>79</v>
      </c>
      <c r="M17" s="6">
        <v>64</v>
      </c>
      <c r="N17" s="3"/>
    </row>
    <row r="18" spans="1:16">
      <c r="A18" s="4">
        <v>40966</v>
      </c>
      <c r="B18">
        <v>1779.27</v>
      </c>
      <c r="C18">
        <v>-1761.36</v>
      </c>
      <c r="D18" s="6">
        <f t="shared" si="2"/>
        <v>17.910000000000082</v>
      </c>
      <c r="E18" s="6">
        <v>-17</v>
      </c>
      <c r="F18" s="6">
        <v>-17</v>
      </c>
      <c r="G18" s="6">
        <v>-17</v>
      </c>
      <c r="H18" s="11">
        <v>-17</v>
      </c>
      <c r="I18" s="6">
        <v>-17</v>
      </c>
      <c r="J18" s="6">
        <v>-17</v>
      </c>
      <c r="K18" s="6">
        <v>-17</v>
      </c>
      <c r="L18" s="6">
        <v>-17</v>
      </c>
      <c r="M18" s="6">
        <v>-17</v>
      </c>
      <c r="N18" s="3"/>
    </row>
    <row r="19" spans="1:16">
      <c r="A19" s="4">
        <v>40966</v>
      </c>
      <c r="B19">
        <v>1779.27</v>
      </c>
      <c r="C19">
        <v>-1761.36</v>
      </c>
      <c r="D19" s="6">
        <f t="shared" si="2"/>
        <v>17.910000000000082</v>
      </c>
      <c r="E19" s="6">
        <v>14</v>
      </c>
      <c r="F19" s="6">
        <v>29</v>
      </c>
      <c r="G19" s="6">
        <v>44</v>
      </c>
      <c r="H19" s="5">
        <v>59</v>
      </c>
      <c r="I19" s="6">
        <v>74</v>
      </c>
      <c r="J19" s="6">
        <v>89</v>
      </c>
      <c r="K19" s="6">
        <v>104</v>
      </c>
      <c r="L19" s="6">
        <v>119</v>
      </c>
      <c r="M19" s="6">
        <v>96</v>
      </c>
      <c r="N19" s="3"/>
    </row>
    <row r="20" spans="1:16" ht="18">
      <c r="A20" s="4"/>
      <c r="D20" s="6"/>
      <c r="E20" s="6"/>
      <c r="F20" s="6"/>
      <c r="G20" s="6"/>
      <c r="H20" s="6"/>
      <c r="I20" s="6"/>
      <c r="J20" s="6"/>
      <c r="K20" s="6"/>
      <c r="L20" s="6"/>
      <c r="M20" s="6"/>
      <c r="N20" s="3"/>
      <c r="O20" s="31" t="s">
        <v>12</v>
      </c>
      <c r="P20" s="32" t="s">
        <v>24</v>
      </c>
    </row>
    <row r="21" spans="1:16" ht="18">
      <c r="A21" s="4">
        <v>40973</v>
      </c>
      <c r="B21">
        <v>1716.64</v>
      </c>
      <c r="C21">
        <v>-1693.5</v>
      </c>
      <c r="D21" s="6">
        <f t="shared" ref="D21:D26" si="3">SUM(B21:C21)</f>
        <v>23.1400000000001</v>
      </c>
      <c r="E21" s="6">
        <v>14</v>
      </c>
      <c r="F21" s="5">
        <v>29</v>
      </c>
      <c r="G21" s="6">
        <v>-17</v>
      </c>
      <c r="H21" s="6">
        <v>-17</v>
      </c>
      <c r="I21" s="6">
        <v>-17</v>
      </c>
      <c r="J21" s="6">
        <v>-17</v>
      </c>
      <c r="K21" s="6">
        <v>-17</v>
      </c>
      <c r="L21" s="6">
        <v>-17</v>
      </c>
      <c r="M21" s="6">
        <v>-17</v>
      </c>
      <c r="N21" s="35">
        <f>SUM(F21:F26)</f>
        <v>-10</v>
      </c>
      <c r="O21" s="31">
        <f>SUM(N21:N57)*100</f>
        <v>14387.999999999989</v>
      </c>
    </row>
    <row r="22" spans="1:16">
      <c r="A22" s="4">
        <v>40980</v>
      </c>
      <c r="B22">
        <v>1714.01</v>
      </c>
      <c r="C22">
        <v>-1692.34</v>
      </c>
      <c r="D22" s="6">
        <f t="shared" si="3"/>
        <v>21.670000000000073</v>
      </c>
      <c r="E22" s="6">
        <v>14</v>
      </c>
      <c r="F22" s="5">
        <v>29</v>
      </c>
      <c r="G22" s="6">
        <v>44</v>
      </c>
      <c r="H22" s="6">
        <v>59</v>
      </c>
      <c r="I22" s="6">
        <v>74</v>
      </c>
      <c r="J22" s="6">
        <v>51</v>
      </c>
      <c r="K22" s="6">
        <v>51</v>
      </c>
      <c r="L22" s="6">
        <v>51</v>
      </c>
      <c r="M22" s="6">
        <v>51</v>
      </c>
      <c r="N22" s="3"/>
    </row>
    <row r="23" spans="1:16">
      <c r="A23" s="4">
        <v>40987</v>
      </c>
      <c r="B23">
        <v>1669.64</v>
      </c>
      <c r="C23">
        <v>-1652.28</v>
      </c>
      <c r="D23" s="6">
        <f t="shared" si="3"/>
        <v>17.360000000000127</v>
      </c>
      <c r="E23" s="6">
        <v>14</v>
      </c>
      <c r="F23" s="11">
        <v>-17</v>
      </c>
      <c r="G23" s="6">
        <v>-17</v>
      </c>
      <c r="H23" s="6">
        <v>-17</v>
      </c>
      <c r="I23" s="6">
        <v>-17</v>
      </c>
      <c r="J23" s="6">
        <v>-17</v>
      </c>
      <c r="K23" s="6">
        <v>-17</v>
      </c>
      <c r="L23" s="6">
        <v>-17</v>
      </c>
      <c r="M23" s="6">
        <v>-17</v>
      </c>
      <c r="N23" s="3"/>
    </row>
    <row r="24" spans="1:16">
      <c r="A24" s="4">
        <v>40987</v>
      </c>
      <c r="B24">
        <v>1669.64</v>
      </c>
      <c r="C24">
        <v>-1652.28</v>
      </c>
      <c r="D24" s="6">
        <f t="shared" si="3"/>
        <v>17.360000000000127</v>
      </c>
      <c r="E24" s="6">
        <v>14</v>
      </c>
      <c r="F24" s="11">
        <v>-17</v>
      </c>
      <c r="G24" s="6">
        <v>-17</v>
      </c>
      <c r="H24" s="6">
        <v>-17</v>
      </c>
      <c r="I24" s="6">
        <v>-17</v>
      </c>
      <c r="J24" s="6">
        <v>-17</v>
      </c>
      <c r="K24" s="6">
        <v>-17</v>
      </c>
      <c r="L24" s="6">
        <v>-17</v>
      </c>
      <c r="M24" s="6">
        <v>-17</v>
      </c>
      <c r="N24" s="3"/>
    </row>
    <row r="25" spans="1:16">
      <c r="A25" s="4">
        <v>40994</v>
      </c>
      <c r="B25">
        <v>1693.38</v>
      </c>
      <c r="C25">
        <v>-1655.34</v>
      </c>
      <c r="D25" s="6">
        <f t="shared" si="3"/>
        <v>38.040000000000191</v>
      </c>
      <c r="E25" s="6">
        <v>-17</v>
      </c>
      <c r="F25" s="11">
        <v>-17</v>
      </c>
      <c r="G25" s="6">
        <v>-17</v>
      </c>
      <c r="H25" s="6">
        <v>-17</v>
      </c>
      <c r="I25" s="6">
        <v>-17</v>
      </c>
      <c r="J25" s="6">
        <v>-17</v>
      </c>
      <c r="K25" s="6">
        <v>-17</v>
      </c>
      <c r="L25" s="6">
        <v>-17</v>
      </c>
      <c r="M25" s="6">
        <v>-17</v>
      </c>
      <c r="N25" s="3"/>
    </row>
    <row r="26" spans="1:16">
      <c r="A26" s="4">
        <v>40994</v>
      </c>
      <c r="B26">
        <v>1693.38</v>
      </c>
      <c r="C26">
        <v>-1655.34</v>
      </c>
      <c r="D26" s="6">
        <f t="shared" si="3"/>
        <v>38.040000000000191</v>
      </c>
      <c r="E26" s="6">
        <v>-17</v>
      </c>
      <c r="F26" s="11">
        <v>-17</v>
      </c>
      <c r="G26" s="6">
        <v>-17</v>
      </c>
      <c r="H26" s="6">
        <v>-17</v>
      </c>
      <c r="I26" s="6">
        <v>-17</v>
      </c>
      <c r="J26" s="6">
        <v>-17</v>
      </c>
      <c r="K26" s="6">
        <v>-17</v>
      </c>
      <c r="L26" s="6">
        <v>-17</v>
      </c>
      <c r="M26" s="6">
        <v>-17</v>
      </c>
      <c r="N26" s="3"/>
    </row>
    <row r="27" spans="1:16">
      <c r="A27" s="4"/>
      <c r="D27" s="6"/>
      <c r="E27" s="6"/>
      <c r="F27" s="6"/>
      <c r="G27" s="6"/>
      <c r="H27" s="6"/>
      <c r="I27" s="6"/>
      <c r="J27" s="6"/>
      <c r="K27" s="6"/>
      <c r="L27" s="6"/>
      <c r="M27" s="6"/>
      <c r="N27" s="3"/>
    </row>
    <row r="28" spans="1:16">
      <c r="A28" s="4">
        <v>41001</v>
      </c>
      <c r="B28">
        <v>1683.48</v>
      </c>
      <c r="C28">
        <v>-1662.93</v>
      </c>
      <c r="D28" s="6">
        <f t="shared" ref="D28:D36" si="4">SUM(B28:C28)</f>
        <v>20.549999999999955</v>
      </c>
      <c r="E28" s="6">
        <v>14</v>
      </c>
      <c r="F28" s="5">
        <v>29</v>
      </c>
      <c r="G28" s="6">
        <v>44</v>
      </c>
      <c r="H28" s="6">
        <v>-17</v>
      </c>
      <c r="I28" s="6">
        <v>-17</v>
      </c>
      <c r="J28" s="6">
        <v>-17</v>
      </c>
      <c r="K28" s="6">
        <v>-17</v>
      </c>
      <c r="L28" s="6">
        <v>-17</v>
      </c>
      <c r="M28" s="6">
        <v>-17</v>
      </c>
      <c r="N28" s="3"/>
    </row>
    <row r="29" spans="1:16">
      <c r="A29" s="14">
        <v>41008</v>
      </c>
      <c r="B29" s="6">
        <v>1648.74</v>
      </c>
      <c r="C29" s="6">
        <v>-1635.5</v>
      </c>
      <c r="D29" s="6">
        <f t="shared" si="4"/>
        <v>13.240000000000009</v>
      </c>
      <c r="E29" s="6">
        <v>-15.24</v>
      </c>
      <c r="F29" s="11">
        <v>-15.24</v>
      </c>
      <c r="G29" s="6">
        <v>-15.24</v>
      </c>
      <c r="H29" s="6">
        <v>-15.24</v>
      </c>
      <c r="I29" s="6">
        <v>-15.24</v>
      </c>
      <c r="J29" s="6">
        <v>-15.24</v>
      </c>
      <c r="K29" s="6">
        <v>-15.24</v>
      </c>
      <c r="L29" s="6">
        <v>-15.24</v>
      </c>
      <c r="M29" s="6">
        <v>-15.24</v>
      </c>
      <c r="N29" s="13">
        <f>SUM(F28:F36)</f>
        <v>-11.480000000000004</v>
      </c>
      <c r="O29" s="9"/>
    </row>
    <row r="30" spans="1:16">
      <c r="A30" s="14">
        <v>41008</v>
      </c>
      <c r="B30" s="6">
        <v>1648.74</v>
      </c>
      <c r="C30" s="6">
        <v>-1635.5</v>
      </c>
      <c r="D30" s="6">
        <f t="shared" si="4"/>
        <v>13.240000000000009</v>
      </c>
      <c r="E30" s="6">
        <v>-15.24</v>
      </c>
      <c r="F30" s="11">
        <v>-15.24</v>
      </c>
      <c r="G30" s="6">
        <v>-15.24</v>
      </c>
      <c r="H30" s="6">
        <v>-15.24</v>
      </c>
      <c r="I30" s="6">
        <v>-15.24</v>
      </c>
      <c r="J30" s="6">
        <v>-15.24</v>
      </c>
      <c r="K30" s="6">
        <v>-15.24</v>
      </c>
      <c r="L30" s="6">
        <v>-15.24</v>
      </c>
      <c r="M30" s="6">
        <v>-15.24</v>
      </c>
      <c r="N30" s="6"/>
    </row>
    <row r="31" spans="1:16">
      <c r="A31" s="4">
        <v>41015</v>
      </c>
      <c r="B31">
        <v>1657.78</v>
      </c>
      <c r="C31">
        <v>-1641.15</v>
      </c>
      <c r="D31" s="6">
        <f t="shared" si="4"/>
        <v>16.629999999999882</v>
      </c>
      <c r="E31" s="6">
        <v>14</v>
      </c>
      <c r="F31" s="11">
        <v>-17</v>
      </c>
      <c r="G31" s="6">
        <v>-17</v>
      </c>
      <c r="H31" s="6">
        <v>-17</v>
      </c>
      <c r="I31" s="6">
        <v>-17</v>
      </c>
      <c r="J31" s="6">
        <v>-17</v>
      </c>
      <c r="K31" s="6">
        <v>-17</v>
      </c>
      <c r="L31" s="6">
        <v>-17</v>
      </c>
      <c r="M31" s="6">
        <v>-17</v>
      </c>
      <c r="N31" s="6"/>
    </row>
    <row r="32" spans="1:16">
      <c r="A32" s="4">
        <v>41015</v>
      </c>
      <c r="B32">
        <v>1657.78</v>
      </c>
      <c r="C32">
        <v>-1641.15</v>
      </c>
      <c r="D32" s="6">
        <f t="shared" si="4"/>
        <v>16.629999999999882</v>
      </c>
      <c r="E32" s="6">
        <v>-17</v>
      </c>
      <c r="F32" s="11">
        <v>-17</v>
      </c>
      <c r="G32" s="6">
        <v>-17</v>
      </c>
      <c r="H32" s="6">
        <v>-17</v>
      </c>
      <c r="I32" s="6">
        <v>-17</v>
      </c>
      <c r="J32" s="6">
        <v>-17</v>
      </c>
      <c r="K32" s="6">
        <v>-17</v>
      </c>
      <c r="L32" s="6">
        <v>-17</v>
      </c>
      <c r="M32" s="6">
        <v>-17</v>
      </c>
      <c r="N32" s="6"/>
    </row>
    <row r="33" spans="1:15">
      <c r="A33" s="4">
        <v>41022</v>
      </c>
      <c r="B33">
        <v>1643.18</v>
      </c>
      <c r="C33">
        <v>-1623.16</v>
      </c>
      <c r="D33" s="6">
        <f t="shared" si="4"/>
        <v>20.019999999999982</v>
      </c>
      <c r="E33" s="6">
        <v>-17</v>
      </c>
      <c r="F33" s="11">
        <v>-17</v>
      </c>
      <c r="G33" s="6">
        <v>-17</v>
      </c>
      <c r="H33" s="6">
        <v>-17</v>
      </c>
      <c r="I33" s="6">
        <v>-17</v>
      </c>
      <c r="J33" s="6">
        <v>-17</v>
      </c>
      <c r="K33" s="6">
        <v>-17</v>
      </c>
      <c r="L33" s="6">
        <v>-17</v>
      </c>
      <c r="M33" s="6">
        <v>-17</v>
      </c>
      <c r="N33" s="6"/>
    </row>
    <row r="34" spans="1:15">
      <c r="A34" s="4">
        <v>41022</v>
      </c>
      <c r="B34">
        <v>1643.18</v>
      </c>
      <c r="C34">
        <v>-1623.16</v>
      </c>
      <c r="D34" s="6">
        <f t="shared" si="4"/>
        <v>20.019999999999982</v>
      </c>
      <c r="E34" s="6">
        <v>14</v>
      </c>
      <c r="F34" s="5">
        <v>29</v>
      </c>
      <c r="G34" s="6">
        <v>44</v>
      </c>
      <c r="H34" s="6">
        <v>59</v>
      </c>
      <c r="I34" s="6">
        <v>74</v>
      </c>
      <c r="J34" s="6">
        <v>89</v>
      </c>
      <c r="K34" s="6">
        <v>29</v>
      </c>
      <c r="L34" s="6">
        <v>29</v>
      </c>
      <c r="M34" s="6">
        <v>29</v>
      </c>
      <c r="N34" s="6"/>
    </row>
    <row r="35" spans="1:15">
      <c r="A35" s="4">
        <v>41029</v>
      </c>
      <c r="B35">
        <v>1666.18</v>
      </c>
      <c r="C35">
        <v>-1644.48</v>
      </c>
      <c r="D35" s="6">
        <f t="shared" si="4"/>
        <v>21.700000000000045</v>
      </c>
      <c r="E35" s="6">
        <v>-17</v>
      </c>
      <c r="F35" s="11">
        <v>-17</v>
      </c>
      <c r="G35" s="6">
        <v>-17</v>
      </c>
      <c r="H35" s="6">
        <v>-17</v>
      </c>
      <c r="I35" s="6">
        <v>-17</v>
      </c>
      <c r="J35" s="6">
        <v>-17</v>
      </c>
      <c r="K35" s="6">
        <v>-17</v>
      </c>
      <c r="L35" s="6">
        <v>-17</v>
      </c>
      <c r="M35" s="6">
        <v>-17</v>
      </c>
      <c r="N35" s="6"/>
    </row>
    <row r="36" spans="1:15">
      <c r="A36" s="4">
        <v>41029</v>
      </c>
      <c r="B36">
        <v>1666.18</v>
      </c>
      <c r="C36">
        <v>-1644.48</v>
      </c>
      <c r="D36" s="6">
        <f t="shared" si="4"/>
        <v>21.700000000000045</v>
      </c>
      <c r="E36" s="6">
        <v>14</v>
      </c>
      <c r="F36" s="5">
        <v>29</v>
      </c>
      <c r="G36" s="6">
        <v>44</v>
      </c>
      <c r="H36" s="6">
        <v>59</v>
      </c>
      <c r="I36" s="6">
        <v>74</v>
      </c>
      <c r="J36" s="6">
        <v>89</v>
      </c>
      <c r="K36" s="6">
        <v>104</v>
      </c>
      <c r="L36" s="6">
        <v>81</v>
      </c>
      <c r="M36" s="6">
        <v>81</v>
      </c>
      <c r="N36" s="6"/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</row>
    <row r="38" spans="1:15">
      <c r="A38" s="14">
        <v>41036</v>
      </c>
      <c r="B38" s="6">
        <v>1642.45</v>
      </c>
      <c r="C38" s="6">
        <v>-1631.8</v>
      </c>
      <c r="D38" s="6">
        <f t="shared" ref="D38:D44" si="5">SUM(B38:C38)</f>
        <v>10.650000000000091</v>
      </c>
      <c r="E38" s="6">
        <f>D38-1</f>
        <v>9.6500000000000909</v>
      </c>
      <c r="F38" s="5">
        <f>D38*2-1</f>
        <v>20.300000000000182</v>
      </c>
      <c r="G38" s="6">
        <f>D38*3-1</f>
        <v>30.950000000000273</v>
      </c>
      <c r="H38" s="6">
        <f>D38*4-1</f>
        <v>41.600000000000364</v>
      </c>
      <c r="I38" s="6">
        <f>E38*5-1</f>
        <v>47.250000000000455</v>
      </c>
      <c r="J38" s="6">
        <f>D38*6-1</f>
        <v>62.900000000000546</v>
      </c>
      <c r="K38" s="6">
        <f>D38*7-1</f>
        <v>73.550000000000637</v>
      </c>
      <c r="L38" s="6">
        <f>D38*8-1</f>
        <v>84.200000000000728</v>
      </c>
      <c r="M38" s="6">
        <f>D38*9-1</f>
        <v>94.850000000000819</v>
      </c>
      <c r="N38" s="7">
        <f>SUM(F38:F44)</f>
        <v>135.61999999999989</v>
      </c>
      <c r="O38" s="9"/>
    </row>
    <row r="39" spans="1:15">
      <c r="A39" s="4">
        <v>41043</v>
      </c>
      <c r="B39">
        <v>1585.68</v>
      </c>
      <c r="C39">
        <v>-1556.03</v>
      </c>
      <c r="D39" s="6">
        <f t="shared" si="5"/>
        <v>29.650000000000091</v>
      </c>
      <c r="E39" s="6">
        <v>14</v>
      </c>
      <c r="F39" s="5">
        <v>29</v>
      </c>
      <c r="G39" s="6">
        <v>-17</v>
      </c>
      <c r="H39" s="6">
        <v>-17</v>
      </c>
      <c r="I39" s="6">
        <v>-17</v>
      </c>
      <c r="J39" s="6">
        <v>-17</v>
      </c>
      <c r="K39" s="6">
        <v>-17</v>
      </c>
      <c r="L39" s="6">
        <v>-17</v>
      </c>
      <c r="M39" s="6">
        <v>-17</v>
      </c>
      <c r="N39" s="6"/>
    </row>
    <row r="40" spans="1:15">
      <c r="A40" s="4">
        <v>41043</v>
      </c>
      <c r="B40">
        <v>1585.68</v>
      </c>
      <c r="C40">
        <v>-1556.03</v>
      </c>
      <c r="D40" s="6">
        <f t="shared" si="5"/>
        <v>29.650000000000091</v>
      </c>
      <c r="E40" s="6">
        <v>17</v>
      </c>
      <c r="F40" s="11">
        <v>-17</v>
      </c>
      <c r="G40" s="6">
        <v>-17</v>
      </c>
      <c r="H40" s="6">
        <v>-17</v>
      </c>
      <c r="I40" s="6">
        <v>-17</v>
      </c>
      <c r="J40" s="6">
        <v>-17</v>
      </c>
      <c r="K40" s="6">
        <v>-17</v>
      </c>
      <c r="L40" s="6">
        <v>-17</v>
      </c>
      <c r="M40" s="6">
        <v>-17</v>
      </c>
      <c r="N40" s="6"/>
    </row>
    <row r="41" spans="1:15">
      <c r="A41" s="14">
        <v>41050</v>
      </c>
      <c r="B41" s="6">
        <v>1599.05</v>
      </c>
      <c r="C41" s="6">
        <v>-1584.73</v>
      </c>
      <c r="D41" s="6">
        <f t="shared" si="5"/>
        <v>14.319999999999936</v>
      </c>
      <c r="E41" s="6">
        <f>D41-1</f>
        <v>13.319999999999936</v>
      </c>
      <c r="F41" s="5">
        <f>D41*2-1</f>
        <v>27.639999999999873</v>
      </c>
      <c r="G41" s="6">
        <v>-16.32</v>
      </c>
      <c r="H41" s="6">
        <v>-16.32</v>
      </c>
      <c r="I41" s="6">
        <v>-16.32</v>
      </c>
      <c r="J41" s="6">
        <v>-16.32</v>
      </c>
      <c r="K41" s="6">
        <v>-16.32</v>
      </c>
      <c r="L41" s="6">
        <v>-16.32</v>
      </c>
      <c r="M41" s="6">
        <v>-16.32</v>
      </c>
      <c r="N41" s="6"/>
    </row>
    <row r="42" spans="1:15">
      <c r="A42" s="14">
        <v>41050</v>
      </c>
      <c r="B42" s="6">
        <v>1599.05</v>
      </c>
      <c r="C42" s="6">
        <v>-1584.73</v>
      </c>
      <c r="D42" s="6">
        <f t="shared" si="5"/>
        <v>14.319999999999936</v>
      </c>
      <c r="E42" s="6">
        <f>D42-1</f>
        <v>13.319999999999936</v>
      </c>
      <c r="F42" s="5">
        <f>D42*2-1</f>
        <v>27.639999999999873</v>
      </c>
      <c r="G42" s="6">
        <f>D42*3-1</f>
        <v>41.959999999999809</v>
      </c>
      <c r="H42" s="6">
        <v>-16.32</v>
      </c>
      <c r="I42" s="6">
        <v>-16.32</v>
      </c>
      <c r="J42" s="6">
        <v>-16.32</v>
      </c>
      <c r="K42" s="6">
        <v>-16.32</v>
      </c>
      <c r="L42" s="6">
        <v>-16.32</v>
      </c>
      <c r="M42" s="6">
        <v>-16.32</v>
      </c>
      <c r="N42" s="6"/>
    </row>
    <row r="43" spans="1:15">
      <c r="A43" s="14">
        <v>41057</v>
      </c>
      <c r="B43" s="6">
        <v>1583.79</v>
      </c>
      <c r="C43" s="6">
        <v>-1571.28</v>
      </c>
      <c r="D43" s="6">
        <f t="shared" si="5"/>
        <v>12.509999999999991</v>
      </c>
      <c r="E43" s="6">
        <f>D43-1</f>
        <v>11.509999999999991</v>
      </c>
      <c r="F43" s="5">
        <f>D43*2-1</f>
        <v>24.019999999999982</v>
      </c>
      <c r="G43" s="6">
        <f>D43*3-1</f>
        <v>36.529999999999973</v>
      </c>
      <c r="H43" s="6">
        <f>D43*4-1</f>
        <v>49.039999999999964</v>
      </c>
      <c r="I43" s="6">
        <v>-14.51</v>
      </c>
      <c r="J43" s="6">
        <v>-14.51</v>
      </c>
      <c r="K43" s="6">
        <v>-14.51</v>
      </c>
      <c r="L43" s="6">
        <v>-14.51</v>
      </c>
      <c r="M43" s="6">
        <v>-14.51</v>
      </c>
      <c r="N43" s="6"/>
    </row>
    <row r="44" spans="1:15">
      <c r="A44" s="14">
        <v>41057</v>
      </c>
      <c r="B44" s="6">
        <v>1583.79</v>
      </c>
      <c r="C44" s="6">
        <v>-1571.28</v>
      </c>
      <c r="D44" s="6">
        <f t="shared" si="5"/>
        <v>12.509999999999991</v>
      </c>
      <c r="E44" s="6">
        <f>D44-1</f>
        <v>11.509999999999991</v>
      </c>
      <c r="F44" s="5">
        <f>D44*2-1</f>
        <v>24.019999999999982</v>
      </c>
      <c r="G44" s="6">
        <f>D44*3-1</f>
        <v>36.529999999999973</v>
      </c>
      <c r="H44" s="6">
        <v>-14.51</v>
      </c>
      <c r="I44" s="6">
        <v>-14.51</v>
      </c>
      <c r="J44" s="6">
        <v>-14.51</v>
      </c>
      <c r="K44" s="6">
        <v>-14.51</v>
      </c>
      <c r="L44" s="6">
        <v>-14.51</v>
      </c>
      <c r="M44" s="6">
        <v>-14.51</v>
      </c>
      <c r="N44" s="6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/>
    </row>
    <row r="46" spans="1:15">
      <c r="A46" s="4">
        <v>41064</v>
      </c>
      <c r="B46">
        <v>1627.95</v>
      </c>
      <c r="C46">
        <v>-1608.75</v>
      </c>
      <c r="D46" s="6">
        <f t="shared" ref="D46:D53" si="6">SUM(B46:C46)</f>
        <v>19.200000000000045</v>
      </c>
      <c r="E46" s="6">
        <v>-17</v>
      </c>
      <c r="F46" s="11">
        <v>-17</v>
      </c>
      <c r="G46" s="6">
        <v>-17</v>
      </c>
      <c r="H46" s="6">
        <v>-17</v>
      </c>
      <c r="I46" s="6">
        <v>-17</v>
      </c>
      <c r="J46" s="6">
        <v>-17</v>
      </c>
      <c r="K46" s="6">
        <v>-17</v>
      </c>
      <c r="L46" s="6">
        <v>-17</v>
      </c>
      <c r="M46" s="6">
        <v>-17</v>
      </c>
      <c r="N46" s="7">
        <f>SUM(F46:F53)</f>
        <v>48</v>
      </c>
      <c r="O46" s="9"/>
    </row>
    <row r="47" spans="1:15">
      <c r="A47" s="4">
        <v>41064</v>
      </c>
      <c r="B47">
        <v>1627.95</v>
      </c>
      <c r="C47">
        <v>-1608.75</v>
      </c>
      <c r="D47" s="6">
        <f t="shared" si="6"/>
        <v>19.200000000000045</v>
      </c>
      <c r="E47" s="6">
        <v>14</v>
      </c>
      <c r="F47" s="5">
        <v>29</v>
      </c>
      <c r="G47" s="6">
        <v>44</v>
      </c>
      <c r="H47" s="6">
        <v>-17</v>
      </c>
      <c r="I47" s="6">
        <v>-17</v>
      </c>
      <c r="J47" s="6">
        <v>-17</v>
      </c>
      <c r="K47" s="6">
        <v>-17</v>
      </c>
      <c r="L47" s="6">
        <v>-17</v>
      </c>
      <c r="M47" s="6">
        <v>-17</v>
      </c>
      <c r="N47" s="19"/>
    </row>
    <row r="48" spans="1:15">
      <c r="A48" s="4">
        <v>41071</v>
      </c>
      <c r="B48">
        <v>1607.98</v>
      </c>
      <c r="C48">
        <v>-1581.6</v>
      </c>
      <c r="D48" s="6">
        <f t="shared" si="6"/>
        <v>26.380000000000109</v>
      </c>
      <c r="E48" s="6">
        <v>14</v>
      </c>
      <c r="F48" s="11">
        <v>-17</v>
      </c>
      <c r="G48" s="6">
        <v>-17</v>
      </c>
      <c r="H48" s="6">
        <v>-17</v>
      </c>
      <c r="I48" s="6">
        <v>-17</v>
      </c>
      <c r="J48" s="6">
        <v>-17</v>
      </c>
      <c r="K48" s="6">
        <v>-17</v>
      </c>
      <c r="L48" s="6">
        <v>-17</v>
      </c>
      <c r="M48" s="6">
        <v>-17</v>
      </c>
      <c r="N48" s="19"/>
    </row>
    <row r="49" spans="1:16">
      <c r="A49" s="4">
        <v>41071</v>
      </c>
      <c r="B49">
        <v>1607.98</v>
      </c>
      <c r="C49">
        <v>-1581.6</v>
      </c>
      <c r="D49" s="6">
        <f t="shared" si="6"/>
        <v>26.380000000000109</v>
      </c>
      <c r="E49" s="6">
        <v>14</v>
      </c>
      <c r="F49" s="5">
        <v>29</v>
      </c>
      <c r="G49" s="6">
        <v>-17</v>
      </c>
      <c r="H49" s="6">
        <v>-17</v>
      </c>
      <c r="I49" s="6">
        <v>-17</v>
      </c>
      <c r="J49" s="6">
        <v>-17</v>
      </c>
      <c r="K49" s="6">
        <v>-17</v>
      </c>
      <c r="L49" s="6">
        <v>-17</v>
      </c>
      <c r="M49" s="6">
        <v>-17</v>
      </c>
      <c r="N49" s="19"/>
    </row>
    <row r="50" spans="1:16">
      <c r="A50" s="4">
        <v>41078</v>
      </c>
      <c r="B50">
        <v>1629.92</v>
      </c>
      <c r="C50">
        <v>-1605.88</v>
      </c>
      <c r="D50" s="6">
        <f t="shared" si="6"/>
        <v>24.039999999999964</v>
      </c>
      <c r="E50" s="6">
        <v>-17</v>
      </c>
      <c r="F50" s="11">
        <v>-17</v>
      </c>
      <c r="G50" s="6">
        <v>-17</v>
      </c>
      <c r="H50" s="6">
        <v>-17</v>
      </c>
      <c r="I50" s="6">
        <v>-17</v>
      </c>
      <c r="J50" s="6">
        <v>-17</v>
      </c>
      <c r="K50" s="6">
        <v>-17</v>
      </c>
      <c r="L50" s="6">
        <v>-17</v>
      </c>
      <c r="M50" s="6">
        <v>-17</v>
      </c>
      <c r="N50" s="19"/>
    </row>
    <row r="51" spans="1:16">
      <c r="A51" s="4">
        <v>41078</v>
      </c>
      <c r="B51">
        <v>1629.92</v>
      </c>
      <c r="C51">
        <v>-1605.88</v>
      </c>
      <c r="D51" s="6">
        <f t="shared" si="6"/>
        <v>24.039999999999964</v>
      </c>
      <c r="E51" s="6">
        <v>14</v>
      </c>
      <c r="F51" s="5">
        <v>29</v>
      </c>
      <c r="G51" s="6">
        <v>44</v>
      </c>
      <c r="H51" s="6">
        <v>-17</v>
      </c>
      <c r="I51" s="6">
        <v>-17</v>
      </c>
      <c r="J51" s="6">
        <v>-17</v>
      </c>
      <c r="K51" s="6">
        <v>-17</v>
      </c>
      <c r="L51" s="6">
        <v>-17</v>
      </c>
      <c r="M51" s="6">
        <v>-17</v>
      </c>
      <c r="N51" s="19"/>
    </row>
    <row r="52" spans="1:16">
      <c r="A52" s="4">
        <v>41085</v>
      </c>
      <c r="B52">
        <v>1588.15</v>
      </c>
      <c r="C52">
        <v>-1566.2</v>
      </c>
      <c r="D52" s="6">
        <f t="shared" si="6"/>
        <v>21.950000000000045</v>
      </c>
      <c r="E52" s="6">
        <v>14</v>
      </c>
      <c r="F52" s="11">
        <v>-17</v>
      </c>
      <c r="G52" s="6">
        <v>-17</v>
      </c>
      <c r="H52" s="6">
        <v>-17</v>
      </c>
      <c r="I52" s="6">
        <v>-17</v>
      </c>
      <c r="J52" s="6">
        <v>-17</v>
      </c>
      <c r="K52" s="6">
        <v>-17</v>
      </c>
      <c r="L52" s="6">
        <v>-17</v>
      </c>
      <c r="M52" s="6">
        <v>-17</v>
      </c>
      <c r="N52" s="19"/>
    </row>
    <row r="53" spans="1:16">
      <c r="A53" s="4">
        <v>41085</v>
      </c>
      <c r="B53">
        <v>1588.15</v>
      </c>
      <c r="C53">
        <v>-1566.2</v>
      </c>
      <c r="D53" s="6">
        <f t="shared" si="6"/>
        <v>21.950000000000045</v>
      </c>
      <c r="E53" s="6">
        <v>14</v>
      </c>
      <c r="F53" s="5">
        <v>29</v>
      </c>
      <c r="G53" s="6">
        <v>-17</v>
      </c>
      <c r="H53" s="6">
        <v>-17</v>
      </c>
      <c r="I53" s="6">
        <v>-17</v>
      </c>
      <c r="J53" s="6">
        <v>-17</v>
      </c>
      <c r="K53" s="6">
        <v>-17</v>
      </c>
      <c r="L53" s="6">
        <v>-17</v>
      </c>
      <c r="M53" s="6">
        <v>-17</v>
      </c>
      <c r="N53" s="19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"/>
    </row>
    <row r="55" spans="1:16">
      <c r="A55" s="4">
        <v>41092</v>
      </c>
      <c r="B55">
        <v>1602.36</v>
      </c>
      <c r="C55">
        <v>-1587.14</v>
      </c>
      <c r="D55" s="6">
        <f t="shared" ref="D55:D63" si="7">SUM(B55:C55)</f>
        <v>15.2199999999998</v>
      </c>
      <c r="E55" s="6">
        <v>14</v>
      </c>
      <c r="F55" s="11">
        <v>-17</v>
      </c>
      <c r="G55" s="6">
        <v>-17</v>
      </c>
      <c r="H55" s="6">
        <v>-17</v>
      </c>
      <c r="I55" s="6">
        <v>-17</v>
      </c>
      <c r="J55" s="6">
        <v>-17</v>
      </c>
      <c r="K55" s="6">
        <v>-17</v>
      </c>
      <c r="L55" s="6">
        <v>-17</v>
      </c>
      <c r="M55" s="6">
        <v>-17</v>
      </c>
      <c r="N55" s="10">
        <f>SUM(F55:F63)</f>
        <v>-18.259999999999984</v>
      </c>
      <c r="O55" s="9"/>
    </row>
    <row r="56" spans="1:16">
      <c r="A56" s="4">
        <v>41092</v>
      </c>
      <c r="B56">
        <v>1602.36</v>
      </c>
      <c r="C56">
        <v>-1587.14</v>
      </c>
      <c r="D56" s="6">
        <f t="shared" si="7"/>
        <v>15.2199999999998</v>
      </c>
      <c r="E56" s="6">
        <v>14</v>
      </c>
      <c r="F56" s="5">
        <v>29</v>
      </c>
      <c r="G56" s="6">
        <v>-17</v>
      </c>
      <c r="H56" s="6">
        <v>-17</v>
      </c>
      <c r="I56" s="6">
        <v>-17</v>
      </c>
      <c r="J56" s="6">
        <v>-17</v>
      </c>
      <c r="K56" s="6">
        <v>-17</v>
      </c>
      <c r="L56" s="6">
        <v>-17</v>
      </c>
      <c r="M56" s="6">
        <v>-17</v>
      </c>
      <c r="N56" s="19"/>
    </row>
    <row r="57" spans="1:16">
      <c r="A57" s="4">
        <v>41099</v>
      </c>
      <c r="B57">
        <v>1592.88</v>
      </c>
      <c r="C57">
        <v>-1576.13</v>
      </c>
      <c r="D57" s="6">
        <f t="shared" si="7"/>
        <v>16.75</v>
      </c>
      <c r="E57" s="6">
        <v>-17</v>
      </c>
      <c r="F57" s="11">
        <v>-17</v>
      </c>
      <c r="G57" s="6">
        <v>-17</v>
      </c>
      <c r="H57" s="6">
        <v>-17</v>
      </c>
      <c r="I57" s="6">
        <v>-17</v>
      </c>
      <c r="J57" s="6">
        <v>-17</v>
      </c>
      <c r="K57" s="6">
        <v>-17</v>
      </c>
      <c r="L57" s="6">
        <v>-17</v>
      </c>
      <c r="M57" s="6">
        <v>-17</v>
      </c>
      <c r="N57" s="19"/>
    </row>
    <row r="58" spans="1:16">
      <c r="A58" s="4">
        <v>41099</v>
      </c>
      <c r="B58">
        <v>1592.88</v>
      </c>
      <c r="C58">
        <v>-1576.13</v>
      </c>
      <c r="D58" s="6">
        <f t="shared" si="7"/>
        <v>16.75</v>
      </c>
      <c r="E58" s="6">
        <v>17</v>
      </c>
      <c r="F58" s="11">
        <v>-17</v>
      </c>
      <c r="G58" s="6">
        <v>-17</v>
      </c>
      <c r="H58" s="6">
        <v>-17</v>
      </c>
      <c r="I58" s="6">
        <v>-17</v>
      </c>
      <c r="J58" s="6">
        <v>-17</v>
      </c>
      <c r="K58" s="6">
        <v>-17</v>
      </c>
      <c r="L58" s="6">
        <v>-17</v>
      </c>
      <c r="M58" s="6">
        <v>-17</v>
      </c>
      <c r="N58" s="19"/>
    </row>
    <row r="59" spans="1:16">
      <c r="A59" s="4">
        <v>41106</v>
      </c>
      <c r="B59">
        <v>1594.8</v>
      </c>
      <c r="C59">
        <v>-1577.75</v>
      </c>
      <c r="D59" s="6">
        <f t="shared" si="7"/>
        <v>17.049999999999955</v>
      </c>
      <c r="E59" s="6">
        <v>-17</v>
      </c>
      <c r="F59" s="11">
        <v>-17</v>
      </c>
      <c r="G59" s="6">
        <v>-17</v>
      </c>
      <c r="H59" s="6">
        <v>-17</v>
      </c>
      <c r="I59" s="6">
        <v>-17</v>
      </c>
      <c r="J59" s="6">
        <v>-17</v>
      </c>
      <c r="K59" s="6">
        <v>-17</v>
      </c>
      <c r="L59" s="6">
        <v>-17</v>
      </c>
      <c r="M59" s="6">
        <v>-17</v>
      </c>
      <c r="N59" s="19"/>
    </row>
    <row r="60" spans="1:16">
      <c r="A60" s="4">
        <v>41106</v>
      </c>
      <c r="B60">
        <v>1594.8</v>
      </c>
      <c r="C60">
        <v>-1577.75</v>
      </c>
      <c r="D60" s="6">
        <f t="shared" si="7"/>
        <v>17.049999999999955</v>
      </c>
      <c r="E60" s="6">
        <v>-17</v>
      </c>
      <c r="F60" s="11">
        <v>-17</v>
      </c>
      <c r="G60" s="6">
        <v>-17</v>
      </c>
      <c r="H60" s="6">
        <v>-17</v>
      </c>
      <c r="I60" s="6">
        <v>-17</v>
      </c>
      <c r="J60" s="6">
        <v>-17</v>
      </c>
      <c r="K60" s="6">
        <v>-17</v>
      </c>
      <c r="L60" s="6">
        <v>-17</v>
      </c>
      <c r="M60" s="6">
        <v>-17</v>
      </c>
      <c r="N60" s="19"/>
    </row>
    <row r="61" spans="1:16">
      <c r="A61" s="4">
        <v>41113</v>
      </c>
      <c r="B61">
        <v>1582.58</v>
      </c>
      <c r="C61">
        <v>-1563</v>
      </c>
      <c r="D61" s="6">
        <f t="shared" si="7"/>
        <v>19.579999999999927</v>
      </c>
      <c r="E61" s="6">
        <v>14</v>
      </c>
      <c r="F61" s="5">
        <v>29</v>
      </c>
      <c r="G61" s="6">
        <v>44</v>
      </c>
      <c r="H61" s="6">
        <v>29</v>
      </c>
      <c r="I61" s="6">
        <v>29</v>
      </c>
      <c r="J61" s="6">
        <v>29</v>
      </c>
      <c r="K61" s="6">
        <v>29</v>
      </c>
      <c r="L61" s="6">
        <v>29</v>
      </c>
      <c r="M61" s="6">
        <v>29</v>
      </c>
      <c r="N61" s="19"/>
    </row>
    <row r="62" spans="1:16">
      <c r="A62" s="14">
        <v>41120</v>
      </c>
      <c r="B62" s="6">
        <v>1625.92</v>
      </c>
      <c r="C62" s="6">
        <v>-1614.18</v>
      </c>
      <c r="D62" s="6">
        <f t="shared" si="7"/>
        <v>11.740000000000009</v>
      </c>
      <c r="E62" s="6">
        <f>D62-1</f>
        <v>10.740000000000009</v>
      </c>
      <c r="F62" s="5">
        <f>D62*2-1</f>
        <v>22.480000000000018</v>
      </c>
      <c r="G62" s="6">
        <v>-13.74</v>
      </c>
      <c r="H62" s="6">
        <v>-13.74</v>
      </c>
      <c r="I62" s="6">
        <v>-13.74</v>
      </c>
      <c r="J62" s="6">
        <v>-13.74</v>
      </c>
      <c r="K62" s="6">
        <v>-13.74</v>
      </c>
      <c r="L62" s="6">
        <v>-13.74</v>
      </c>
      <c r="M62" s="6">
        <v>-13.74</v>
      </c>
      <c r="N62" s="19"/>
    </row>
    <row r="63" spans="1:16">
      <c r="A63" s="14">
        <v>41120</v>
      </c>
      <c r="B63" s="6">
        <v>1625.92</v>
      </c>
      <c r="C63" s="6">
        <v>-1614.18</v>
      </c>
      <c r="D63" s="6">
        <f t="shared" si="7"/>
        <v>11.740000000000009</v>
      </c>
      <c r="E63" s="6">
        <v>-13.74</v>
      </c>
      <c r="F63" s="11">
        <v>-13.74</v>
      </c>
      <c r="G63" s="6">
        <v>-13.74</v>
      </c>
      <c r="H63" s="6">
        <v>-13.74</v>
      </c>
      <c r="I63" s="6">
        <v>-13.74</v>
      </c>
      <c r="J63" s="6">
        <v>-13.74</v>
      </c>
      <c r="K63" s="6">
        <v>-13.74</v>
      </c>
      <c r="L63" s="6">
        <v>-13.74</v>
      </c>
      <c r="M63" s="6">
        <v>-13.74</v>
      </c>
      <c r="N63" s="19"/>
    </row>
    <row r="64" spans="1:16" ht="1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3"/>
      <c r="O64" s="31" t="s">
        <v>23</v>
      </c>
      <c r="P64" s="32" t="s">
        <v>25</v>
      </c>
    </row>
    <row r="65" spans="1:18" ht="18">
      <c r="A65" s="14">
        <v>41127</v>
      </c>
      <c r="B65" s="6">
        <v>1615.35</v>
      </c>
      <c r="C65" s="6">
        <v>-1602.33</v>
      </c>
      <c r="D65" s="6">
        <f t="shared" ref="D65:D71" si="8">SUM(B65:C65)</f>
        <v>13.019999999999982</v>
      </c>
      <c r="E65" s="6">
        <v>-15.02</v>
      </c>
      <c r="F65" s="6">
        <v>-15.02</v>
      </c>
      <c r="G65" s="6">
        <v>-15.02</v>
      </c>
      <c r="H65" s="6">
        <v>-15.02</v>
      </c>
      <c r="I65" s="6">
        <v>-15.02</v>
      </c>
      <c r="J65" s="6">
        <v>-15.02</v>
      </c>
      <c r="K65" s="6">
        <v>-15.02</v>
      </c>
      <c r="L65" s="6">
        <v>-15.02</v>
      </c>
      <c r="M65" s="11">
        <v>-15.02</v>
      </c>
      <c r="N65" s="7">
        <f>SUM(M65:M71)</f>
        <v>243.08000000000041</v>
      </c>
      <c r="O65" s="31">
        <f>SUM(N65:N75)*100</f>
        <v>22900.000000000138</v>
      </c>
      <c r="P65" s="32"/>
    </row>
    <row r="66" spans="1:18">
      <c r="A66" s="14">
        <v>41127</v>
      </c>
      <c r="B66" s="6">
        <v>1615.35</v>
      </c>
      <c r="C66" s="6">
        <v>-1602.33</v>
      </c>
      <c r="D66" s="6">
        <f t="shared" si="8"/>
        <v>13.019999999999982</v>
      </c>
      <c r="E66" s="6">
        <v>-15.02</v>
      </c>
      <c r="F66" s="6">
        <v>-15.02</v>
      </c>
      <c r="G66" s="6">
        <v>-15.02</v>
      </c>
      <c r="H66" s="6">
        <v>-15.02</v>
      </c>
      <c r="I66" s="6">
        <v>-15.02</v>
      </c>
      <c r="J66" s="6">
        <v>-15.02</v>
      </c>
      <c r="K66" s="6">
        <v>-15.02</v>
      </c>
      <c r="L66" s="6">
        <v>-15.02</v>
      </c>
      <c r="M66" s="11">
        <v>-15.02</v>
      </c>
      <c r="N66" s="19"/>
      <c r="O66" s="25"/>
    </row>
    <row r="67" spans="1:18">
      <c r="A67" s="4">
        <v>41134</v>
      </c>
      <c r="B67">
        <v>1626.37</v>
      </c>
      <c r="C67">
        <v>-1605.09</v>
      </c>
      <c r="D67" s="6">
        <f t="shared" si="8"/>
        <v>21.279999999999973</v>
      </c>
      <c r="E67" s="6">
        <v>14</v>
      </c>
      <c r="F67" s="6">
        <v>-17</v>
      </c>
      <c r="G67" s="6">
        <v>-17</v>
      </c>
      <c r="H67" s="6">
        <v>-17</v>
      </c>
      <c r="I67" s="6">
        <v>-17</v>
      </c>
      <c r="J67" s="6">
        <v>-17</v>
      </c>
      <c r="K67" s="6">
        <v>-17</v>
      </c>
      <c r="L67" s="6">
        <v>-17</v>
      </c>
      <c r="M67" s="11">
        <v>-17</v>
      </c>
      <c r="N67" s="19"/>
    </row>
    <row r="68" spans="1:18">
      <c r="A68" s="4">
        <v>41134</v>
      </c>
      <c r="B68">
        <v>1626.37</v>
      </c>
      <c r="C68">
        <v>-1605.09</v>
      </c>
      <c r="D68" s="6">
        <f t="shared" si="8"/>
        <v>21.279999999999973</v>
      </c>
      <c r="E68" s="6">
        <v>14</v>
      </c>
      <c r="F68" s="6">
        <v>29</v>
      </c>
      <c r="G68" s="6">
        <v>44</v>
      </c>
      <c r="H68" s="6">
        <v>59</v>
      </c>
      <c r="I68" s="6">
        <v>74</v>
      </c>
      <c r="J68" s="6">
        <v>89</v>
      </c>
      <c r="K68" s="6">
        <v>104</v>
      </c>
      <c r="L68" s="6">
        <v>111</v>
      </c>
      <c r="M68" s="5">
        <v>111</v>
      </c>
      <c r="N68" s="19"/>
    </row>
    <row r="69" spans="1:18">
      <c r="A69" s="14">
        <v>41141</v>
      </c>
      <c r="B69" s="6">
        <v>1622.33</v>
      </c>
      <c r="C69" s="6">
        <v>-1609.6</v>
      </c>
      <c r="D69" s="6">
        <f t="shared" si="8"/>
        <v>12.730000000000018</v>
      </c>
      <c r="E69" s="6">
        <f>D69-1</f>
        <v>11.730000000000018</v>
      </c>
      <c r="F69" s="6">
        <f>D69*2-1</f>
        <v>24.460000000000036</v>
      </c>
      <c r="G69" s="6">
        <f>D69*3-1</f>
        <v>37.190000000000055</v>
      </c>
      <c r="H69" s="6">
        <f>D69*4-1</f>
        <v>49.920000000000073</v>
      </c>
      <c r="I69" s="6">
        <f>E69*5-1</f>
        <v>57.650000000000091</v>
      </c>
      <c r="J69" s="6">
        <f>D69*6-1</f>
        <v>75.380000000000109</v>
      </c>
      <c r="K69" s="6">
        <f>D69*7-1</f>
        <v>88.110000000000127</v>
      </c>
      <c r="L69" s="6">
        <f>D69*8-1</f>
        <v>100.84000000000015</v>
      </c>
      <c r="M69" s="5">
        <f>D69*9-1</f>
        <v>113.57000000000016</v>
      </c>
      <c r="N69" s="19"/>
    </row>
    <row r="70" spans="1:18">
      <c r="A70" s="14">
        <v>41148</v>
      </c>
      <c r="B70" s="6">
        <v>1676.66</v>
      </c>
      <c r="C70" s="6">
        <v>-1662.95</v>
      </c>
      <c r="D70" s="6">
        <f t="shared" si="8"/>
        <v>13.710000000000036</v>
      </c>
      <c r="E70" s="6">
        <v>12.71</v>
      </c>
      <c r="F70" s="6">
        <f>D70*2-1</f>
        <v>26.420000000000073</v>
      </c>
      <c r="G70" s="6">
        <f>D70*3-1</f>
        <v>40.130000000000109</v>
      </c>
      <c r="H70" s="6">
        <f>D70*4-1</f>
        <v>53.840000000000146</v>
      </c>
      <c r="I70" s="6">
        <f>D70*5-1</f>
        <v>67.550000000000182</v>
      </c>
      <c r="J70" s="6">
        <f>D70*6-1</f>
        <v>81.260000000000218</v>
      </c>
      <c r="K70" s="6">
        <f>D70*7-1</f>
        <v>94.970000000000255</v>
      </c>
      <c r="L70" s="6">
        <f>D70*8-1</f>
        <v>108.68000000000029</v>
      </c>
      <c r="M70" s="5">
        <f>D70*6-1</f>
        <v>81.260000000000218</v>
      </c>
      <c r="N70" s="19"/>
    </row>
    <row r="71" spans="1:18">
      <c r="A71" s="14">
        <v>41148</v>
      </c>
      <c r="B71" s="6">
        <v>1676.66</v>
      </c>
      <c r="C71" s="6">
        <v>-1662.95</v>
      </c>
      <c r="D71" s="6">
        <f t="shared" si="8"/>
        <v>13.710000000000036</v>
      </c>
      <c r="E71" s="6">
        <v>12.71</v>
      </c>
      <c r="F71" s="6">
        <v>-15.71</v>
      </c>
      <c r="G71" s="6">
        <v>-15.71</v>
      </c>
      <c r="H71" s="6">
        <v>-15.71</v>
      </c>
      <c r="I71" s="6">
        <v>-15.71</v>
      </c>
      <c r="J71" s="6">
        <v>-15.71</v>
      </c>
      <c r="K71" s="6">
        <v>-15.71</v>
      </c>
      <c r="L71" s="6">
        <v>-15.71</v>
      </c>
      <c r="M71" s="11">
        <v>-15.71</v>
      </c>
      <c r="N71" s="19"/>
    </row>
    <row r="72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</row>
    <row r="73" spans="1:18">
      <c r="A73" s="14">
        <v>41155</v>
      </c>
      <c r="B73" s="6">
        <v>1695.24</v>
      </c>
      <c r="C73" s="6">
        <v>-1685.36</v>
      </c>
      <c r="D73" s="6">
        <f t="shared" ref="D73:D79" si="9">SUM(B73:C73)</f>
        <v>9.8800000000001091</v>
      </c>
      <c r="E73" s="6">
        <f>D73-1</f>
        <v>8.8800000000001091</v>
      </c>
      <c r="F73" s="6">
        <f>D73*2-1</f>
        <v>18.760000000000218</v>
      </c>
      <c r="G73" s="6">
        <f>D73*3-1</f>
        <v>28.640000000000327</v>
      </c>
      <c r="H73" s="6">
        <f>D73*4-1</f>
        <v>38.520000000000437</v>
      </c>
      <c r="I73" s="6">
        <f>D73*5-1</f>
        <v>48.400000000000546</v>
      </c>
      <c r="J73" s="6">
        <f>D73*6-1</f>
        <v>58.280000000000655</v>
      </c>
      <c r="K73" s="6">
        <f>D73*7-1</f>
        <v>68.160000000000764</v>
      </c>
      <c r="L73" s="6">
        <f>D73*8-1</f>
        <v>78.040000000000873</v>
      </c>
      <c r="M73" s="5">
        <f>D73*9-1</f>
        <v>87.920000000000982</v>
      </c>
      <c r="N73" s="10">
        <f>SUM(M73:M79)</f>
        <v>-14.079999999999018</v>
      </c>
      <c r="O73" s="9"/>
    </row>
    <row r="74" spans="1:18">
      <c r="A74" s="4">
        <v>41162</v>
      </c>
      <c r="B74">
        <v>1739.95</v>
      </c>
      <c r="C74">
        <v>-1724.7</v>
      </c>
      <c r="D74" s="6">
        <f t="shared" si="9"/>
        <v>15.25</v>
      </c>
      <c r="E74" s="6">
        <v>-17</v>
      </c>
      <c r="F74" s="6">
        <v>-17</v>
      </c>
      <c r="G74" s="6">
        <v>-17</v>
      </c>
      <c r="H74" s="6">
        <v>-17</v>
      </c>
      <c r="I74" s="6">
        <v>-17</v>
      </c>
      <c r="J74" s="6">
        <v>-17</v>
      </c>
      <c r="K74" s="6">
        <v>-17</v>
      </c>
      <c r="L74" s="6">
        <v>-17</v>
      </c>
      <c r="M74" s="11">
        <v>-17</v>
      </c>
      <c r="N74" s="6"/>
    </row>
    <row r="75" spans="1:18">
      <c r="A75" s="4">
        <v>41162</v>
      </c>
      <c r="B75">
        <v>1739.95</v>
      </c>
      <c r="C75">
        <v>-1724.7</v>
      </c>
      <c r="D75" s="6">
        <f t="shared" si="9"/>
        <v>15.25</v>
      </c>
      <c r="E75" s="6">
        <v>-17</v>
      </c>
      <c r="F75" s="6">
        <v>-17</v>
      </c>
      <c r="G75" s="6">
        <v>-17</v>
      </c>
      <c r="H75" s="6">
        <v>-17</v>
      </c>
      <c r="I75" s="6">
        <v>-17</v>
      </c>
      <c r="J75" s="6">
        <v>-17</v>
      </c>
      <c r="K75" s="6">
        <v>-17</v>
      </c>
      <c r="L75" s="6">
        <v>-17</v>
      </c>
      <c r="M75" s="11">
        <v>-17</v>
      </c>
      <c r="N75" s="6"/>
    </row>
    <row r="76" spans="1:18">
      <c r="A76" s="4">
        <v>41169</v>
      </c>
      <c r="B76">
        <v>1776.3</v>
      </c>
      <c r="C76">
        <v>-1754.15</v>
      </c>
      <c r="D76" s="6">
        <f t="shared" si="9"/>
        <v>22.149999999999864</v>
      </c>
      <c r="E76" s="6">
        <v>-17</v>
      </c>
      <c r="F76" s="6">
        <v>-17</v>
      </c>
      <c r="G76" s="6">
        <v>-17</v>
      </c>
      <c r="H76" s="6">
        <v>-17</v>
      </c>
      <c r="I76" s="6">
        <v>-17</v>
      </c>
      <c r="J76" s="6">
        <v>-17</v>
      </c>
      <c r="K76" s="6">
        <v>-17</v>
      </c>
      <c r="L76" s="6">
        <v>-17</v>
      </c>
      <c r="M76" s="11">
        <v>-17</v>
      </c>
      <c r="N76" s="6"/>
    </row>
    <row r="77" spans="1:18">
      <c r="A77" s="4">
        <v>41169</v>
      </c>
      <c r="B77">
        <v>1776.3</v>
      </c>
      <c r="C77">
        <v>-1754.15</v>
      </c>
      <c r="D77" s="6">
        <f t="shared" si="9"/>
        <v>22.149999999999864</v>
      </c>
      <c r="E77" s="6">
        <v>-17</v>
      </c>
      <c r="F77" s="6">
        <v>-17</v>
      </c>
      <c r="G77" s="6">
        <v>-17</v>
      </c>
      <c r="H77" s="6">
        <v>-17</v>
      </c>
      <c r="I77" s="6">
        <v>-17</v>
      </c>
      <c r="J77" s="6">
        <v>-17</v>
      </c>
      <c r="K77" s="6">
        <v>-17</v>
      </c>
      <c r="L77" s="6">
        <v>-17</v>
      </c>
      <c r="M77" s="11">
        <v>-17</v>
      </c>
      <c r="N77" s="6"/>
    </row>
    <row r="78" spans="1:18">
      <c r="A78" s="4">
        <v>41176</v>
      </c>
      <c r="B78">
        <v>1772.27</v>
      </c>
      <c r="C78">
        <v>-1755.44</v>
      </c>
      <c r="D78" s="6">
        <f t="shared" si="9"/>
        <v>16.829999999999927</v>
      </c>
      <c r="E78" s="6">
        <v>-17</v>
      </c>
      <c r="F78" s="6">
        <v>-17</v>
      </c>
      <c r="G78" s="6">
        <v>-17</v>
      </c>
      <c r="H78" s="6">
        <v>-17</v>
      </c>
      <c r="I78" s="6">
        <v>-17</v>
      </c>
      <c r="J78" s="6">
        <v>-17</v>
      </c>
      <c r="K78" s="6">
        <v>-17</v>
      </c>
      <c r="L78" s="6">
        <v>-17</v>
      </c>
      <c r="M78" s="11">
        <v>-17</v>
      </c>
      <c r="N78" s="6"/>
    </row>
    <row r="79" spans="1:18">
      <c r="A79" s="4">
        <v>41176</v>
      </c>
      <c r="B79">
        <v>1772.27</v>
      </c>
      <c r="C79">
        <v>-1755.44</v>
      </c>
      <c r="D79" s="6">
        <f t="shared" si="9"/>
        <v>16.829999999999927</v>
      </c>
      <c r="E79" s="6">
        <v>17</v>
      </c>
      <c r="F79" s="6">
        <v>-17</v>
      </c>
      <c r="G79" s="6">
        <v>-17</v>
      </c>
      <c r="H79" s="6">
        <v>-17</v>
      </c>
      <c r="I79" s="6">
        <v>-17</v>
      </c>
      <c r="J79" s="6">
        <v>-17</v>
      </c>
      <c r="K79" s="6">
        <v>-17</v>
      </c>
      <c r="L79" s="6">
        <v>-17</v>
      </c>
      <c r="M79" s="11">
        <v>-17</v>
      </c>
      <c r="N79" s="6"/>
      <c r="O79" s="7"/>
      <c r="P79" s="7"/>
    </row>
    <row r="80" spans="1:18" ht="18">
      <c r="A80" s="4"/>
      <c r="D80" s="6"/>
      <c r="E80" s="6"/>
      <c r="F80" s="6"/>
      <c r="G80" s="6"/>
      <c r="H80" s="6"/>
      <c r="I80" s="6"/>
      <c r="J80" s="6"/>
      <c r="K80" s="6"/>
      <c r="L80" s="6"/>
      <c r="M80" s="6"/>
      <c r="N80" s="17" t="s">
        <v>23</v>
      </c>
      <c r="O80" s="17" t="s">
        <v>12</v>
      </c>
      <c r="P80" s="31" t="s">
        <v>23</v>
      </c>
      <c r="Q80" s="31" t="s">
        <v>12</v>
      </c>
      <c r="R80" s="32" t="s">
        <v>26</v>
      </c>
    </row>
    <row r="81" spans="1:17" ht="18">
      <c r="A81" s="4">
        <v>41183</v>
      </c>
      <c r="B81">
        <v>1791.46</v>
      </c>
      <c r="C81">
        <v>-1763.25</v>
      </c>
      <c r="D81" s="6">
        <f t="shared" ref="D81:D88" si="10">SUM(B81:C81)</f>
        <v>28.210000000000036</v>
      </c>
      <c r="E81" s="6">
        <v>-17</v>
      </c>
      <c r="F81" s="30">
        <v>-17</v>
      </c>
      <c r="G81" s="6">
        <v>-17</v>
      </c>
      <c r="H81" s="6">
        <v>-17</v>
      </c>
      <c r="I81" s="6">
        <v>-17</v>
      </c>
      <c r="J81" s="6">
        <v>-17</v>
      </c>
      <c r="K81" s="6">
        <v>-17</v>
      </c>
      <c r="L81" s="6">
        <v>-17</v>
      </c>
      <c r="M81" s="11">
        <v>-17</v>
      </c>
      <c r="N81" s="7">
        <f>SUM(M81:M88)</f>
        <v>54.199999999999996</v>
      </c>
      <c r="O81" s="7">
        <f>SUM(F81:F88)</f>
        <v>51.839999999999868</v>
      </c>
      <c r="P81" s="31">
        <f>SUM(N81:N99)*100</f>
        <v>10311.000000000069</v>
      </c>
      <c r="Q81" s="31">
        <f>SUM(O81:O99)*100</f>
        <v>4812.0000000000118</v>
      </c>
    </row>
    <row r="82" spans="1:17">
      <c r="A82" s="4">
        <v>41183</v>
      </c>
      <c r="B82">
        <v>1791.46</v>
      </c>
      <c r="C82">
        <v>-1763.25</v>
      </c>
      <c r="D82" s="6">
        <f t="shared" si="10"/>
        <v>28.210000000000036</v>
      </c>
      <c r="E82" s="6">
        <v>14</v>
      </c>
      <c r="F82" s="5">
        <v>29</v>
      </c>
      <c r="G82" s="6">
        <v>44</v>
      </c>
      <c r="H82" s="6">
        <v>59</v>
      </c>
      <c r="I82" s="6">
        <v>49</v>
      </c>
      <c r="J82" s="6">
        <v>49</v>
      </c>
      <c r="K82" s="6">
        <v>49</v>
      </c>
      <c r="L82" s="6">
        <v>49</v>
      </c>
      <c r="M82" s="5">
        <v>49</v>
      </c>
      <c r="N82" s="6"/>
      <c r="O82" s="5"/>
    </row>
    <row r="83" spans="1:17">
      <c r="A83" s="14">
        <v>41190</v>
      </c>
      <c r="B83" s="6">
        <v>1779.8</v>
      </c>
      <c r="C83" s="6">
        <v>-1766.48</v>
      </c>
      <c r="D83" s="6">
        <f t="shared" si="10"/>
        <v>13.319999999999936</v>
      </c>
      <c r="E83" s="6">
        <v>12.32</v>
      </c>
      <c r="F83" s="5">
        <f>D83*2-1</f>
        <v>25.639999999999873</v>
      </c>
      <c r="G83" s="6">
        <f>D83*3-1</f>
        <v>38.959999999999809</v>
      </c>
      <c r="H83" s="6">
        <f>D83*4-1</f>
        <v>52.279999999999745</v>
      </c>
      <c r="I83" s="6">
        <f>D83*5-1</f>
        <v>65.599999999999682</v>
      </c>
      <c r="J83" s="6">
        <f>D83*6-1</f>
        <v>78.919999999999618</v>
      </c>
      <c r="K83" s="6">
        <v>85</v>
      </c>
      <c r="L83" s="6">
        <v>85</v>
      </c>
      <c r="M83" s="5">
        <v>85</v>
      </c>
      <c r="N83" s="6"/>
      <c r="O83" s="5"/>
    </row>
    <row r="84" spans="1:17">
      <c r="A84" s="4">
        <v>41197</v>
      </c>
      <c r="B84">
        <v>1753.56</v>
      </c>
      <c r="C84">
        <v>-1728.33</v>
      </c>
      <c r="D84" s="6">
        <f t="shared" si="10"/>
        <v>25.230000000000018</v>
      </c>
      <c r="E84" s="6">
        <v>14</v>
      </c>
      <c r="F84" s="5">
        <v>29</v>
      </c>
      <c r="G84" s="6">
        <v>45</v>
      </c>
      <c r="H84" s="6">
        <v>-2</v>
      </c>
      <c r="I84" s="6">
        <v>-2</v>
      </c>
      <c r="J84" s="6">
        <v>-2</v>
      </c>
      <c r="K84" s="6">
        <v>-2</v>
      </c>
      <c r="L84" s="6">
        <v>-2</v>
      </c>
      <c r="M84" s="33">
        <v>-2</v>
      </c>
      <c r="N84" s="6"/>
      <c r="O84" s="5"/>
    </row>
    <row r="85" spans="1:17">
      <c r="A85" s="4">
        <v>41204</v>
      </c>
      <c r="B85">
        <v>1729.32</v>
      </c>
      <c r="C85">
        <v>-1713.3</v>
      </c>
      <c r="D85" s="6">
        <f t="shared" si="10"/>
        <v>16.019999999999982</v>
      </c>
      <c r="E85" s="6">
        <v>14</v>
      </c>
      <c r="F85" s="5">
        <v>29</v>
      </c>
      <c r="G85" s="6">
        <v>-17</v>
      </c>
      <c r="H85" s="6">
        <v>-17</v>
      </c>
      <c r="I85" s="6">
        <v>-17</v>
      </c>
      <c r="J85" s="6">
        <v>-17</v>
      </c>
      <c r="K85" s="6">
        <v>-17</v>
      </c>
      <c r="L85" s="6">
        <v>-17</v>
      </c>
      <c r="M85" s="33">
        <v>-17</v>
      </c>
      <c r="N85" s="6"/>
      <c r="O85" s="5"/>
    </row>
    <row r="86" spans="1:17">
      <c r="A86" s="4">
        <v>41204</v>
      </c>
      <c r="B86">
        <v>1729.32</v>
      </c>
      <c r="C86">
        <v>-1713.3</v>
      </c>
      <c r="D86" s="6">
        <f t="shared" si="10"/>
        <v>16.019999999999982</v>
      </c>
      <c r="E86" s="6">
        <v>-17</v>
      </c>
      <c r="F86" s="30">
        <v>-17</v>
      </c>
      <c r="G86" s="6">
        <v>-17</v>
      </c>
      <c r="H86" s="6">
        <v>-17</v>
      </c>
      <c r="I86" s="6">
        <v>-17</v>
      </c>
      <c r="J86" s="6">
        <v>-17</v>
      </c>
      <c r="K86" s="6">
        <v>-17</v>
      </c>
      <c r="L86" s="6">
        <v>-17</v>
      </c>
      <c r="M86" s="33">
        <v>-17</v>
      </c>
      <c r="N86" s="6"/>
      <c r="O86" s="5"/>
    </row>
    <row r="87" spans="1:17">
      <c r="A87" s="14">
        <v>41211</v>
      </c>
      <c r="B87" s="6">
        <v>1717.16</v>
      </c>
      <c r="C87" s="6">
        <v>-1705.76</v>
      </c>
      <c r="D87" s="6">
        <f t="shared" si="10"/>
        <v>11.400000000000091</v>
      </c>
      <c r="E87" s="6">
        <v>-13.4</v>
      </c>
      <c r="F87" s="30">
        <v>-13.4</v>
      </c>
      <c r="G87" s="6">
        <v>-13.4</v>
      </c>
      <c r="H87" s="6">
        <v>-13.4</v>
      </c>
      <c r="I87" s="6">
        <v>-13.4</v>
      </c>
      <c r="J87" s="6">
        <v>-13.4</v>
      </c>
      <c r="K87" s="6">
        <v>-13.4</v>
      </c>
      <c r="L87" s="6">
        <v>-13.4</v>
      </c>
      <c r="M87" s="11">
        <v>-13.4</v>
      </c>
      <c r="N87" s="6"/>
      <c r="O87" s="5"/>
    </row>
    <row r="88" spans="1:17">
      <c r="A88" s="14">
        <v>41211</v>
      </c>
      <c r="B88" s="6">
        <v>1717.16</v>
      </c>
      <c r="C88" s="6">
        <v>-1705.76</v>
      </c>
      <c r="D88" s="6">
        <f t="shared" si="10"/>
        <v>11.400000000000091</v>
      </c>
      <c r="E88" s="6">
        <v>-13.4</v>
      </c>
      <c r="F88" s="30">
        <v>-13.4</v>
      </c>
      <c r="G88" s="6">
        <v>-13.4</v>
      </c>
      <c r="H88" s="6">
        <v>-13.4</v>
      </c>
      <c r="I88" s="6">
        <v>-13.4</v>
      </c>
      <c r="J88" s="6">
        <v>-13.4</v>
      </c>
      <c r="K88" s="6">
        <v>-13.4</v>
      </c>
      <c r="L88" s="6">
        <v>-13.4</v>
      </c>
      <c r="M88" s="11">
        <v>-13.4</v>
      </c>
      <c r="N88" s="6"/>
      <c r="O88" s="5"/>
    </row>
    <row r="89" spans="1:1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5"/>
    </row>
    <row r="90" spans="1:17">
      <c r="A90" s="14">
        <v>41218</v>
      </c>
      <c r="B90" s="6">
        <v>1686.11</v>
      </c>
      <c r="C90" s="6">
        <v>-1672.47</v>
      </c>
      <c r="D90" s="6">
        <f t="shared" ref="D90:D95" si="11">SUM(B90:C90)</f>
        <v>13.639999999999873</v>
      </c>
      <c r="E90" s="6">
        <f>D90-1</f>
        <v>12.639999999999873</v>
      </c>
      <c r="F90" s="5">
        <f>D90*2-1</f>
        <v>26.279999999999745</v>
      </c>
      <c r="G90" s="6">
        <f>D90*3-1</f>
        <v>39.919999999999618</v>
      </c>
      <c r="H90" s="6">
        <f>D90*4-1</f>
        <v>53.559999999999491</v>
      </c>
      <c r="I90" s="6">
        <f>D90*2-3-1</f>
        <v>23.279999999999745</v>
      </c>
      <c r="J90" s="6">
        <v>23.28</v>
      </c>
      <c r="K90" s="6">
        <v>23.28</v>
      </c>
      <c r="L90" s="6">
        <v>23.28</v>
      </c>
      <c r="M90" s="5">
        <v>23.28</v>
      </c>
      <c r="N90" s="7">
        <f>SUM(M90:M95)</f>
        <v>18.970000000000326</v>
      </c>
      <c r="O90" s="13">
        <f>SUM(F90:F95)</f>
        <v>-21.500000000000185</v>
      </c>
    </row>
    <row r="91" spans="1:17">
      <c r="A91" s="14">
        <v>41225</v>
      </c>
      <c r="B91" s="6">
        <v>1738.01</v>
      </c>
      <c r="C91" s="6">
        <v>-1725.41</v>
      </c>
      <c r="D91" s="6">
        <f t="shared" si="11"/>
        <v>12.599999999999909</v>
      </c>
      <c r="E91" s="6">
        <v>11.6</v>
      </c>
      <c r="F91" s="30">
        <v>-14.6</v>
      </c>
      <c r="G91" s="6">
        <v>-14.6</v>
      </c>
      <c r="H91" s="6">
        <v>-14.6</v>
      </c>
      <c r="I91" s="6">
        <v>-14.6</v>
      </c>
      <c r="J91" s="6">
        <v>-14.6</v>
      </c>
      <c r="K91" s="6">
        <v>-14.6</v>
      </c>
      <c r="L91" s="6">
        <v>-14.6</v>
      </c>
      <c r="M91" s="11">
        <v>-14.6</v>
      </c>
      <c r="N91" s="12"/>
      <c r="O91" s="5"/>
    </row>
    <row r="92" spans="1:17">
      <c r="A92" s="14">
        <v>41225</v>
      </c>
      <c r="B92" s="6">
        <v>1738.01</v>
      </c>
      <c r="C92" s="6">
        <v>-1725.41</v>
      </c>
      <c r="D92" s="6">
        <f t="shared" si="11"/>
        <v>12.599999999999909</v>
      </c>
      <c r="E92" s="6">
        <v>11.6</v>
      </c>
      <c r="F92" s="30">
        <v>-14.6</v>
      </c>
      <c r="G92" s="6">
        <v>-14.6</v>
      </c>
      <c r="H92" s="6">
        <v>-14.6</v>
      </c>
      <c r="I92" s="6">
        <v>-14.6</v>
      </c>
      <c r="J92" s="6">
        <v>-14.6</v>
      </c>
      <c r="K92" s="6">
        <v>-14.6</v>
      </c>
      <c r="L92" s="6">
        <v>-14.6</v>
      </c>
      <c r="M92" s="11">
        <v>-14.6</v>
      </c>
      <c r="N92" s="12"/>
      <c r="O92" s="5"/>
    </row>
    <row r="93" spans="1:17">
      <c r="A93" s="4">
        <v>41232</v>
      </c>
      <c r="B93">
        <v>1735.51</v>
      </c>
      <c r="C93">
        <v>-1714.14</v>
      </c>
      <c r="D93" s="6">
        <f t="shared" si="11"/>
        <v>21.369999999999891</v>
      </c>
      <c r="E93" s="6">
        <v>15</v>
      </c>
      <c r="F93" s="30">
        <v>-15</v>
      </c>
      <c r="G93" s="6">
        <v>-15</v>
      </c>
      <c r="H93" s="6">
        <v>-15</v>
      </c>
      <c r="I93" s="6">
        <v>-15</v>
      </c>
      <c r="J93" s="6">
        <v>-15</v>
      </c>
      <c r="K93" s="6">
        <v>-15</v>
      </c>
      <c r="L93" s="6">
        <v>-15</v>
      </c>
      <c r="M93" s="11">
        <v>-15</v>
      </c>
      <c r="N93" s="12"/>
      <c r="O93" s="5"/>
    </row>
    <row r="94" spans="1:17">
      <c r="A94" s="4">
        <v>41232</v>
      </c>
      <c r="B94">
        <v>1735.51</v>
      </c>
      <c r="C94">
        <v>-1714.14</v>
      </c>
      <c r="D94" s="6">
        <f t="shared" si="11"/>
        <v>21.369999999999891</v>
      </c>
      <c r="E94" s="6">
        <v>-15</v>
      </c>
      <c r="F94" s="30">
        <v>-15</v>
      </c>
      <c r="G94" s="6">
        <v>-15</v>
      </c>
      <c r="H94" s="6">
        <v>-15</v>
      </c>
      <c r="I94" s="6">
        <v>-15</v>
      </c>
      <c r="J94" s="6">
        <v>-15</v>
      </c>
      <c r="K94" s="6">
        <v>-15</v>
      </c>
      <c r="L94" s="6">
        <v>-15</v>
      </c>
      <c r="M94" s="11">
        <v>-15</v>
      </c>
      <c r="N94" s="12"/>
      <c r="O94" s="5"/>
    </row>
    <row r="95" spans="1:17">
      <c r="A95" s="14">
        <v>41239</v>
      </c>
      <c r="B95" s="6">
        <v>1751.96</v>
      </c>
      <c r="C95" s="6">
        <v>-1745.75</v>
      </c>
      <c r="D95" s="6">
        <f t="shared" si="11"/>
        <v>6.2100000000000364</v>
      </c>
      <c r="E95" s="6">
        <f>D95-1</f>
        <v>5.2100000000000364</v>
      </c>
      <c r="F95" s="5">
        <f>D95*2-1</f>
        <v>11.420000000000073</v>
      </c>
      <c r="G95" s="6">
        <f>D95*3-1</f>
        <v>17.630000000000109</v>
      </c>
      <c r="H95" s="6">
        <f>D95*4-1</f>
        <v>23.840000000000146</v>
      </c>
      <c r="I95" s="6">
        <f>D95*5-1</f>
        <v>30.050000000000182</v>
      </c>
      <c r="J95" s="6">
        <f>D95*6-1</f>
        <v>36.260000000000218</v>
      </c>
      <c r="K95" s="6">
        <f>D95*7-1</f>
        <v>42.470000000000255</v>
      </c>
      <c r="L95" s="6">
        <f>D95*8-1</f>
        <v>48.680000000000291</v>
      </c>
      <c r="M95" s="5">
        <f>D95*9-1</f>
        <v>54.890000000000327</v>
      </c>
      <c r="N95" s="12"/>
      <c r="O95" s="5"/>
    </row>
    <row r="96" spans="1: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5"/>
    </row>
    <row r="97" spans="1:15">
      <c r="A97" s="14">
        <v>41246</v>
      </c>
      <c r="B97" s="6">
        <v>1722.5</v>
      </c>
      <c r="C97" s="6">
        <v>-1712.23</v>
      </c>
      <c r="D97" s="6">
        <f t="shared" ref="D97:D105" si="12">SUM(B97:C97)</f>
        <v>10.269999999999982</v>
      </c>
      <c r="E97" s="6">
        <f>D97-1</f>
        <v>9.2699999999999818</v>
      </c>
      <c r="F97" s="5">
        <f>D97*2-1</f>
        <v>19.539999999999964</v>
      </c>
      <c r="G97" s="6">
        <f>D97*3-1</f>
        <v>29.809999999999945</v>
      </c>
      <c r="H97" s="6">
        <f>D97*4-1</f>
        <v>40.079999999999927</v>
      </c>
      <c r="I97" s="6">
        <f>D97*5-1</f>
        <v>50.349999999999909</v>
      </c>
      <c r="J97" s="6">
        <f>D97*6-1</f>
        <v>60.619999999999891</v>
      </c>
      <c r="K97" s="6">
        <f>D97*7-1</f>
        <v>70.889999999999873</v>
      </c>
      <c r="L97" s="6">
        <v>55.35</v>
      </c>
      <c r="M97" s="5">
        <v>55.35</v>
      </c>
      <c r="N97" s="7">
        <f>SUM(M97:M105)</f>
        <v>29.940000000000367</v>
      </c>
      <c r="O97" s="7">
        <f>SUM(F97:F105)</f>
        <v>17.780000000000435</v>
      </c>
    </row>
    <row r="98" spans="1:15">
      <c r="A98" s="14">
        <v>41253</v>
      </c>
      <c r="B98" s="6">
        <v>1717.21</v>
      </c>
      <c r="C98" s="6">
        <v>-1702.6</v>
      </c>
      <c r="D98" s="6">
        <f t="shared" si="12"/>
        <v>14.610000000000127</v>
      </c>
      <c r="E98" s="6">
        <f>D98-1</f>
        <v>13.610000000000127</v>
      </c>
      <c r="F98" s="5">
        <f>D98*2-1</f>
        <v>28.220000000000255</v>
      </c>
      <c r="G98" s="6">
        <f>D98*3-1</f>
        <v>42.830000000000382</v>
      </c>
      <c r="H98" s="6">
        <f>D98*4-1</f>
        <v>57.440000000000509</v>
      </c>
      <c r="I98" s="6">
        <f>D98*5-1</f>
        <v>72.050000000000637</v>
      </c>
      <c r="J98" s="6">
        <f>D98*3-1</f>
        <v>42.830000000000382</v>
      </c>
      <c r="K98" s="6">
        <f>D98*3-1</f>
        <v>42.830000000000382</v>
      </c>
      <c r="L98" s="6">
        <f>D98*3-1</f>
        <v>42.830000000000382</v>
      </c>
      <c r="M98" s="5">
        <f>D98*3-1</f>
        <v>42.830000000000382</v>
      </c>
      <c r="N98" s="27"/>
      <c r="O98" s="5"/>
    </row>
    <row r="99" spans="1:15">
      <c r="A99" s="14">
        <v>41253</v>
      </c>
      <c r="B99" s="6">
        <v>1717.21</v>
      </c>
      <c r="C99" s="6">
        <v>-1702.6</v>
      </c>
      <c r="D99" s="6">
        <f t="shared" si="12"/>
        <v>14.610000000000127</v>
      </c>
      <c r="E99" s="6">
        <v>-16.61</v>
      </c>
      <c r="F99" s="30">
        <v>-16.61</v>
      </c>
      <c r="G99" s="6">
        <v>-16.61</v>
      </c>
      <c r="H99" s="6">
        <v>-16.61</v>
      </c>
      <c r="I99" s="6">
        <v>-16.61</v>
      </c>
      <c r="J99" s="6">
        <v>-16.61</v>
      </c>
      <c r="K99" s="6">
        <v>-16.61</v>
      </c>
      <c r="L99" s="6">
        <v>-16.61</v>
      </c>
      <c r="M99" s="11">
        <v>-16.61</v>
      </c>
      <c r="N99" s="27"/>
      <c r="O99" s="5"/>
    </row>
    <row r="100" spans="1:15">
      <c r="A100" s="14">
        <v>41260</v>
      </c>
      <c r="B100" s="6">
        <v>1699.67</v>
      </c>
      <c r="C100" s="6">
        <v>-1686.46</v>
      </c>
      <c r="D100" s="6">
        <f t="shared" si="12"/>
        <v>13.210000000000036</v>
      </c>
      <c r="E100" s="6">
        <f>D100-1</f>
        <v>12.210000000000036</v>
      </c>
      <c r="F100" s="5">
        <f>D100*2-1</f>
        <v>25.420000000000073</v>
      </c>
      <c r="G100" s="6">
        <f>D100*3-1</f>
        <v>38.630000000000109</v>
      </c>
      <c r="H100" s="6">
        <f>D100*4-1</f>
        <v>51.840000000000146</v>
      </c>
      <c r="I100" s="6">
        <f>D100*2+3-1</f>
        <v>28.420000000000073</v>
      </c>
      <c r="J100" s="6">
        <f>D100*2+3-1</f>
        <v>28.420000000000073</v>
      </c>
      <c r="K100" s="6">
        <f>D100*2+3-1</f>
        <v>28.420000000000073</v>
      </c>
      <c r="L100" s="6">
        <v>28.42</v>
      </c>
      <c r="M100" s="5">
        <v>28.42</v>
      </c>
      <c r="N100" s="27"/>
    </row>
    <row r="101" spans="1:15">
      <c r="A101" s="14">
        <v>41260</v>
      </c>
      <c r="B101" s="6">
        <v>1699.67</v>
      </c>
      <c r="C101" s="6">
        <v>-1686.46</v>
      </c>
      <c r="D101" s="6">
        <f t="shared" si="12"/>
        <v>13.210000000000036</v>
      </c>
      <c r="E101" s="6">
        <v>-15.21</v>
      </c>
      <c r="F101" s="30">
        <v>-15.21</v>
      </c>
      <c r="G101" s="6">
        <v>-15.21</v>
      </c>
      <c r="H101" s="6">
        <v>-15.21</v>
      </c>
      <c r="I101" s="6">
        <v>-15.21</v>
      </c>
      <c r="J101" s="6">
        <v>-15.21</v>
      </c>
      <c r="K101" s="6">
        <v>-15.21</v>
      </c>
      <c r="L101" s="6">
        <v>-15.21</v>
      </c>
      <c r="M101" s="11">
        <v>-15.21</v>
      </c>
      <c r="N101" s="27"/>
    </row>
    <row r="102" spans="1:15">
      <c r="A102" s="14">
        <v>41269</v>
      </c>
      <c r="B102" s="6">
        <v>1667.85</v>
      </c>
      <c r="C102" s="6">
        <v>-1650.05</v>
      </c>
      <c r="D102" s="6">
        <f t="shared" si="12"/>
        <v>17.799999999999955</v>
      </c>
      <c r="E102" s="6">
        <v>14</v>
      </c>
      <c r="F102" s="30">
        <v>-17</v>
      </c>
      <c r="G102" s="6">
        <v>-17</v>
      </c>
      <c r="H102" s="6">
        <v>-17</v>
      </c>
      <c r="I102" s="6">
        <v>-17</v>
      </c>
      <c r="J102" s="6">
        <v>-17</v>
      </c>
      <c r="K102" s="6">
        <v>-17</v>
      </c>
      <c r="L102" s="6">
        <v>-17</v>
      </c>
      <c r="M102" s="33">
        <v>-17</v>
      </c>
      <c r="N102" s="27"/>
    </row>
    <row r="103" spans="1:15">
      <c r="A103" s="14">
        <v>41269</v>
      </c>
      <c r="B103" s="6">
        <v>1667.85</v>
      </c>
      <c r="C103" s="6">
        <v>-1650.05</v>
      </c>
      <c r="D103" s="6">
        <f t="shared" si="12"/>
        <v>17.799999999999955</v>
      </c>
      <c r="E103" s="6">
        <v>14</v>
      </c>
      <c r="F103" s="30">
        <v>-17</v>
      </c>
      <c r="G103" s="6">
        <v>-17</v>
      </c>
      <c r="H103" s="6">
        <v>-17</v>
      </c>
      <c r="I103" s="6">
        <v>-17</v>
      </c>
      <c r="J103" s="6">
        <v>-17</v>
      </c>
      <c r="K103" s="6">
        <v>-17</v>
      </c>
      <c r="L103" s="6">
        <v>-17</v>
      </c>
      <c r="M103" s="33">
        <v>-17</v>
      </c>
      <c r="N103" s="27"/>
    </row>
    <row r="104" spans="1:15">
      <c r="A104" s="14">
        <v>41274</v>
      </c>
      <c r="B104" s="6">
        <v>1668.69</v>
      </c>
      <c r="C104" s="6">
        <v>-1655.27</v>
      </c>
      <c r="D104" s="6">
        <f t="shared" si="12"/>
        <v>13.420000000000073</v>
      </c>
      <c r="E104" s="6">
        <f>D104-1</f>
        <v>12.420000000000073</v>
      </c>
      <c r="F104" s="5">
        <f>D104*2-1</f>
        <v>25.840000000000146</v>
      </c>
      <c r="G104" s="6">
        <v>-15.42</v>
      </c>
      <c r="H104" s="6">
        <v>-15.42</v>
      </c>
      <c r="I104" s="6">
        <v>-15.42</v>
      </c>
      <c r="J104" s="6">
        <v>-15.42</v>
      </c>
      <c r="K104" s="6">
        <v>-15.42</v>
      </c>
      <c r="L104" s="6">
        <v>-15.42</v>
      </c>
      <c r="M104" s="11">
        <v>-15.42</v>
      </c>
      <c r="N104" s="27"/>
    </row>
    <row r="105" spans="1:15">
      <c r="A105" s="14">
        <v>41274</v>
      </c>
      <c r="B105" s="6">
        <v>1668.69</v>
      </c>
      <c r="C105" s="6">
        <v>-1655.27</v>
      </c>
      <c r="D105" s="6">
        <f t="shared" si="12"/>
        <v>13.420000000000073</v>
      </c>
      <c r="E105" s="6">
        <v>12.42</v>
      </c>
      <c r="F105" s="30">
        <v>-15.42</v>
      </c>
      <c r="G105" s="6">
        <v>-15.42</v>
      </c>
      <c r="H105" s="6">
        <v>-15.42</v>
      </c>
      <c r="I105" s="6">
        <v>-15.42</v>
      </c>
      <c r="J105" s="6">
        <v>-15.42</v>
      </c>
      <c r="K105" s="6">
        <v>-15.42</v>
      </c>
      <c r="L105" s="6">
        <v>-15.42</v>
      </c>
      <c r="M105" s="11">
        <v>-15.42</v>
      </c>
      <c r="N105" s="27"/>
    </row>
    <row r="106" spans="1:15">
      <c r="A106" s="1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5"/>
      <c r="N106" s="27"/>
    </row>
    <row r="107" spans="1:15">
      <c r="A107" t="s">
        <v>28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5"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5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5"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5"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5"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59"/>
  <sheetViews>
    <sheetView topLeftCell="A18" workbookViewId="0">
      <selection activeCell="O38" sqref="O38"/>
    </sheetView>
  </sheetViews>
  <sheetFormatPr baseColWidth="10" defaultColWidth="11.5703125" defaultRowHeight="12.75"/>
  <cols>
    <col min="2" max="2" width="9.5703125" customWidth="1"/>
    <col min="3" max="3" width="9.85546875" customWidth="1"/>
    <col min="12" max="12" width="10.42578125" customWidth="1"/>
    <col min="13" max="13" width="10.85546875" customWidth="1"/>
    <col min="14" max="14" width="16" customWidth="1"/>
    <col min="15" max="15" width="16.42578125" customWidth="1"/>
    <col min="16" max="16" width="14.85546875" customWidth="1"/>
  </cols>
  <sheetData>
    <row r="1" spans="1:17" ht="18">
      <c r="N1" s="17" t="s">
        <v>30</v>
      </c>
    </row>
    <row r="2" spans="1:17" ht="23.25">
      <c r="E2">
        <f t="shared" ref="E2:M2" si="0">SUM(E4:E123)</f>
        <v>-132.86000000000016</v>
      </c>
      <c r="F2" s="6">
        <f t="shared" si="0"/>
        <v>41.359999999999516</v>
      </c>
      <c r="G2">
        <f t="shared" si="0"/>
        <v>192.8599999999997</v>
      </c>
      <c r="H2" s="6">
        <f t="shared" si="0"/>
        <v>296.46999999999963</v>
      </c>
      <c r="I2" s="6">
        <f t="shared" si="0"/>
        <v>302.16999999999967</v>
      </c>
      <c r="J2">
        <f t="shared" si="0"/>
        <v>310.48999999999967</v>
      </c>
      <c r="K2">
        <f t="shared" si="0"/>
        <v>361.44999999999834</v>
      </c>
      <c r="L2">
        <f t="shared" si="0"/>
        <v>423.92999999999842</v>
      </c>
      <c r="M2" s="6">
        <f t="shared" si="0"/>
        <v>444.96999999999912</v>
      </c>
      <c r="N2" s="17">
        <f>SUM(N4:N41)*100</f>
        <v>11974.999999999985</v>
      </c>
      <c r="O2" s="38" t="s">
        <v>35</v>
      </c>
      <c r="P2" s="38"/>
      <c r="Q2" s="38"/>
    </row>
    <row r="3" spans="1:17" ht="18">
      <c r="A3" s="2" t="s">
        <v>0</v>
      </c>
      <c r="B3" s="2" t="s">
        <v>33</v>
      </c>
      <c r="C3" s="2" t="s">
        <v>34</v>
      </c>
      <c r="D3" s="2" t="s">
        <v>1</v>
      </c>
      <c r="E3" s="2" t="s">
        <v>2</v>
      </c>
      <c r="F3" s="2" t="s">
        <v>3</v>
      </c>
      <c r="G3" s="2" t="s">
        <v>4</v>
      </c>
      <c r="H3" s="6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31" t="s">
        <v>20</v>
      </c>
      <c r="P3" s="32" t="s">
        <v>29</v>
      </c>
    </row>
    <row r="4" spans="1:17" s="6" customFormat="1" ht="18">
      <c r="A4" s="14">
        <v>41281</v>
      </c>
      <c r="B4" s="6">
        <v>1662.49</v>
      </c>
      <c r="C4" s="6">
        <v>-1647.49</v>
      </c>
      <c r="D4" s="6">
        <f t="shared" ref="D4:D44" si="1">SUM(B4:C4)</f>
        <v>15</v>
      </c>
      <c r="E4" s="6">
        <v>14</v>
      </c>
      <c r="F4" s="6">
        <v>29</v>
      </c>
      <c r="G4" s="6">
        <v>4</v>
      </c>
      <c r="H4" s="5">
        <v>4</v>
      </c>
      <c r="I4" s="6">
        <v>4</v>
      </c>
      <c r="J4" s="6">
        <v>4</v>
      </c>
      <c r="K4" s="6">
        <v>4</v>
      </c>
      <c r="L4" s="6">
        <v>4</v>
      </c>
      <c r="M4" s="6">
        <v>4</v>
      </c>
      <c r="N4" s="7">
        <f>SUM(H4:H10)</f>
        <v>14.639999999999823</v>
      </c>
      <c r="O4" s="31">
        <f>SUM(N4:N13)*100</f>
        <v>11353.000000000025</v>
      </c>
      <c r="P4" s="12"/>
    </row>
    <row r="5" spans="1:17">
      <c r="A5" s="14">
        <v>41288</v>
      </c>
      <c r="B5">
        <v>1674.71</v>
      </c>
      <c r="C5">
        <v>-1659.83</v>
      </c>
      <c r="D5">
        <f t="shared" si="1"/>
        <v>14.880000000000109</v>
      </c>
      <c r="E5">
        <v>13.88</v>
      </c>
      <c r="F5" s="6">
        <v>-16.88</v>
      </c>
      <c r="G5" s="6">
        <v>-16.88</v>
      </c>
      <c r="H5" s="8">
        <v>-16.88</v>
      </c>
      <c r="I5" s="6">
        <v>-16.88</v>
      </c>
      <c r="J5" s="6">
        <v>-16.88</v>
      </c>
      <c r="K5" s="6">
        <v>-16.88</v>
      </c>
      <c r="L5" s="6">
        <v>-16.88</v>
      </c>
      <c r="M5" s="6">
        <v>-16.88</v>
      </c>
      <c r="O5" s="5"/>
    </row>
    <row r="6" spans="1:17">
      <c r="A6" s="14">
        <v>41288</v>
      </c>
      <c r="B6">
        <v>1674.71</v>
      </c>
      <c r="C6">
        <v>-1659.83</v>
      </c>
      <c r="D6">
        <f t="shared" si="1"/>
        <v>14.880000000000109</v>
      </c>
      <c r="E6" s="6">
        <v>-16.88</v>
      </c>
      <c r="F6" s="6">
        <v>-16.88</v>
      </c>
      <c r="G6" s="6">
        <v>-16.88</v>
      </c>
      <c r="H6" s="8">
        <v>-16.88</v>
      </c>
      <c r="I6" s="6">
        <v>-16.88</v>
      </c>
      <c r="J6" s="6">
        <v>-16.88</v>
      </c>
      <c r="K6" s="6">
        <v>-16.88</v>
      </c>
      <c r="L6" s="6">
        <v>-16.88</v>
      </c>
      <c r="M6" s="6">
        <v>-16.88</v>
      </c>
    </row>
    <row r="7" spans="1:17">
      <c r="A7" s="14">
        <v>41295</v>
      </c>
      <c r="B7">
        <v>1691.25</v>
      </c>
      <c r="C7">
        <v>-1684.82</v>
      </c>
      <c r="D7">
        <f t="shared" si="1"/>
        <v>6.4300000000000637</v>
      </c>
      <c r="E7">
        <v>-8.43</v>
      </c>
      <c r="F7">
        <v>-8.43</v>
      </c>
      <c r="G7">
        <v>-8.43</v>
      </c>
      <c r="H7" s="8">
        <v>-8.43</v>
      </c>
      <c r="I7">
        <v>-8.43</v>
      </c>
      <c r="J7">
        <v>-8.43</v>
      </c>
      <c r="K7">
        <v>-8.43</v>
      </c>
      <c r="L7">
        <v>-8.43</v>
      </c>
      <c r="M7">
        <v>-8.43</v>
      </c>
    </row>
    <row r="8" spans="1:17">
      <c r="A8" s="14">
        <v>41295</v>
      </c>
      <c r="B8">
        <v>1691.25</v>
      </c>
      <c r="C8">
        <v>-1684.82</v>
      </c>
      <c r="D8">
        <f t="shared" si="1"/>
        <v>6.4300000000000637</v>
      </c>
      <c r="E8">
        <v>5.43</v>
      </c>
      <c r="F8" s="6">
        <f>D8*2-1</f>
        <v>11.860000000000127</v>
      </c>
      <c r="G8">
        <f>D8*3-1</f>
        <v>18.290000000000191</v>
      </c>
      <c r="H8" s="28">
        <f>D8*4-1</f>
        <v>24.720000000000255</v>
      </c>
      <c r="I8" s="6">
        <f>D8*5-1</f>
        <v>31.150000000000318</v>
      </c>
      <c r="J8">
        <f>D8*6</f>
        <v>38.580000000000382</v>
      </c>
      <c r="K8" s="6">
        <f>D8*7</f>
        <v>45.010000000000446</v>
      </c>
      <c r="L8" s="6">
        <f>D8*8</f>
        <v>51.440000000000509</v>
      </c>
      <c r="M8" s="6">
        <f>D8*9</f>
        <v>57.870000000000573</v>
      </c>
    </row>
    <row r="9" spans="1:17">
      <c r="A9" s="4">
        <v>41302</v>
      </c>
      <c r="B9">
        <v>1662.26</v>
      </c>
      <c r="C9">
        <v>-1651.89</v>
      </c>
      <c r="D9">
        <f t="shared" si="1"/>
        <v>10.369999999999891</v>
      </c>
      <c r="E9">
        <f>D9-1</f>
        <v>9.3699999999998909</v>
      </c>
      <c r="F9" s="6">
        <f>D9*2-1</f>
        <v>19.739999999999782</v>
      </c>
      <c r="G9">
        <v>-12.37</v>
      </c>
      <c r="H9" s="8">
        <v>-12.37</v>
      </c>
      <c r="I9">
        <v>-12.37</v>
      </c>
      <c r="J9">
        <v>-12.37</v>
      </c>
      <c r="K9">
        <v>-12.37</v>
      </c>
      <c r="L9">
        <v>-12.37</v>
      </c>
      <c r="M9">
        <v>-12.37</v>
      </c>
    </row>
    <row r="10" spans="1:17">
      <c r="A10" s="4">
        <v>41302</v>
      </c>
      <c r="B10">
        <v>1662.26</v>
      </c>
      <c r="C10">
        <v>-1651.89</v>
      </c>
      <c r="D10">
        <f t="shared" si="1"/>
        <v>10.369999999999891</v>
      </c>
      <c r="E10">
        <v>9.3699999999999992</v>
      </c>
      <c r="F10" s="6">
        <f>D10*2-1</f>
        <v>19.739999999999782</v>
      </c>
      <c r="G10">
        <f>D10*3-1</f>
        <v>30.109999999999673</v>
      </c>
      <c r="H10" s="5">
        <f>D10*4-1</f>
        <v>40.479999999999563</v>
      </c>
      <c r="I10">
        <f>D10*5-1</f>
        <v>50.849999999999454</v>
      </c>
      <c r="J10">
        <f>D10*6-1</f>
        <v>61.219999999999345</v>
      </c>
      <c r="K10">
        <f>D10*7-1</f>
        <v>71.589999999999236</v>
      </c>
      <c r="L10">
        <f>D10*8-1</f>
        <v>81.959999999999127</v>
      </c>
      <c r="M10">
        <f>D10*9-1</f>
        <v>92.329999999999018</v>
      </c>
    </row>
    <row r="11" spans="1:17">
      <c r="A11" s="4"/>
      <c r="D11">
        <f t="shared" si="1"/>
        <v>0</v>
      </c>
      <c r="F11" s="5"/>
      <c r="H11" s="8"/>
      <c r="K11" s="8"/>
      <c r="L11" s="8"/>
      <c r="M11" s="8"/>
    </row>
    <row r="12" spans="1:17">
      <c r="A12" s="4">
        <v>41309</v>
      </c>
      <c r="B12">
        <v>1677.46</v>
      </c>
      <c r="C12">
        <v>-1661.5</v>
      </c>
      <c r="D12">
        <f t="shared" si="1"/>
        <v>15.960000000000036</v>
      </c>
      <c r="E12" s="6">
        <v>-17</v>
      </c>
      <c r="F12" s="6">
        <v>-17</v>
      </c>
      <c r="G12" s="6">
        <v>-17</v>
      </c>
      <c r="H12" s="8">
        <v>-17</v>
      </c>
      <c r="I12" s="6">
        <v>-17</v>
      </c>
      <c r="J12" s="6">
        <v>-17</v>
      </c>
      <c r="K12" s="6">
        <v>-17</v>
      </c>
      <c r="L12" s="6">
        <v>-17</v>
      </c>
      <c r="M12" s="6">
        <v>-17</v>
      </c>
      <c r="N12" s="7">
        <f>SUM(H12:H18)</f>
        <v>98.890000000000441</v>
      </c>
    </row>
    <row r="13" spans="1:17">
      <c r="A13" s="4">
        <v>41309</v>
      </c>
      <c r="B13">
        <v>1677.46</v>
      </c>
      <c r="C13">
        <v>-1661.5</v>
      </c>
      <c r="D13">
        <f t="shared" si="1"/>
        <v>15.960000000000036</v>
      </c>
      <c r="E13">
        <v>14</v>
      </c>
      <c r="F13" s="6">
        <v>29</v>
      </c>
      <c r="G13">
        <v>44</v>
      </c>
      <c r="H13" s="5">
        <v>59</v>
      </c>
      <c r="I13">
        <v>74</v>
      </c>
      <c r="J13">
        <v>89</v>
      </c>
      <c r="K13" s="6">
        <v>104</v>
      </c>
      <c r="L13" s="6">
        <v>81</v>
      </c>
      <c r="M13" s="6">
        <v>81</v>
      </c>
    </row>
    <row r="14" spans="1:17">
      <c r="A14" s="14">
        <v>41316</v>
      </c>
      <c r="B14" s="6">
        <v>1669.46</v>
      </c>
      <c r="C14" s="6">
        <v>-1643.63</v>
      </c>
      <c r="D14">
        <f t="shared" si="1"/>
        <v>25.829999999999927</v>
      </c>
      <c r="E14">
        <v>14</v>
      </c>
      <c r="F14" s="6">
        <v>29</v>
      </c>
      <c r="G14">
        <v>44</v>
      </c>
      <c r="H14" s="5">
        <v>59</v>
      </c>
      <c r="I14">
        <v>74</v>
      </c>
      <c r="J14">
        <v>66</v>
      </c>
      <c r="K14">
        <v>66</v>
      </c>
      <c r="L14">
        <v>66</v>
      </c>
      <c r="M14">
        <v>66</v>
      </c>
    </row>
    <row r="15" spans="1:17">
      <c r="A15" s="4">
        <v>41323</v>
      </c>
      <c r="B15">
        <v>1618.7</v>
      </c>
      <c r="C15">
        <v>-1607.07</v>
      </c>
      <c r="D15">
        <f t="shared" si="1"/>
        <v>11.630000000000109</v>
      </c>
      <c r="E15">
        <v>10.63</v>
      </c>
      <c r="F15" s="6">
        <f>D15*2-1</f>
        <v>22.260000000000218</v>
      </c>
      <c r="G15">
        <f>D15*3-1</f>
        <v>33.890000000000327</v>
      </c>
      <c r="H15" s="5">
        <f>D15*4-1</f>
        <v>45.520000000000437</v>
      </c>
      <c r="I15">
        <v>-13.63</v>
      </c>
      <c r="J15">
        <v>-13.63</v>
      </c>
      <c r="K15">
        <v>-13.63</v>
      </c>
      <c r="L15">
        <v>-13.63</v>
      </c>
      <c r="M15">
        <v>-13.63</v>
      </c>
    </row>
    <row r="16" spans="1:17">
      <c r="A16" s="4">
        <v>41323</v>
      </c>
      <c r="B16">
        <v>1618.7</v>
      </c>
      <c r="C16">
        <v>-1607.07</v>
      </c>
      <c r="D16">
        <f t="shared" si="1"/>
        <v>11.630000000000109</v>
      </c>
      <c r="E16">
        <v>-13.63</v>
      </c>
      <c r="F16">
        <v>-13.63</v>
      </c>
      <c r="G16">
        <v>-13.63</v>
      </c>
      <c r="H16" s="8">
        <v>-13.63</v>
      </c>
      <c r="I16">
        <v>-13.63</v>
      </c>
      <c r="J16">
        <v>-13.63</v>
      </c>
      <c r="K16">
        <v>-13.63</v>
      </c>
      <c r="L16">
        <v>-13.63</v>
      </c>
      <c r="M16">
        <v>-13.63</v>
      </c>
    </row>
    <row r="17" spans="1:16">
      <c r="A17" s="4">
        <v>41330</v>
      </c>
      <c r="B17">
        <v>1596.81</v>
      </c>
      <c r="C17">
        <v>-1575.11</v>
      </c>
      <c r="D17">
        <f t="shared" si="1"/>
        <v>21.700000000000045</v>
      </c>
      <c r="E17">
        <v>14</v>
      </c>
      <c r="F17" s="6">
        <v>-17</v>
      </c>
      <c r="G17" s="6">
        <v>-17</v>
      </c>
      <c r="H17" s="8">
        <v>-17</v>
      </c>
      <c r="I17" s="6">
        <v>-17</v>
      </c>
      <c r="J17" s="6">
        <v>-17</v>
      </c>
      <c r="K17" s="6">
        <v>-17</v>
      </c>
      <c r="L17" s="6">
        <v>-17</v>
      </c>
      <c r="M17" s="6">
        <v>-17</v>
      </c>
    </row>
    <row r="18" spans="1:16">
      <c r="A18" s="4">
        <v>41330</v>
      </c>
      <c r="B18">
        <v>1596.81</v>
      </c>
      <c r="C18">
        <v>-1575.11</v>
      </c>
      <c r="D18">
        <f t="shared" si="1"/>
        <v>21.700000000000045</v>
      </c>
      <c r="E18" s="6">
        <v>-17</v>
      </c>
      <c r="F18" s="6">
        <v>-17</v>
      </c>
      <c r="G18" s="6">
        <v>-17</v>
      </c>
      <c r="H18" s="8">
        <v>-17</v>
      </c>
      <c r="I18" s="6">
        <v>-17</v>
      </c>
      <c r="J18" s="6">
        <v>-17</v>
      </c>
      <c r="K18" s="6">
        <v>-17</v>
      </c>
      <c r="L18" s="6">
        <v>-17</v>
      </c>
      <c r="M18" s="6">
        <v>-17</v>
      </c>
    </row>
    <row r="19" spans="1:16" ht="18">
      <c r="D19">
        <f t="shared" si="1"/>
        <v>0</v>
      </c>
      <c r="F19" s="5"/>
      <c r="O19" s="31" t="s">
        <v>12</v>
      </c>
      <c r="P19" s="32" t="s">
        <v>24</v>
      </c>
    </row>
    <row r="20" spans="1:16" ht="18">
      <c r="A20" s="4">
        <v>41337</v>
      </c>
      <c r="B20">
        <v>1584.77</v>
      </c>
      <c r="C20">
        <v>-1569.31</v>
      </c>
      <c r="D20">
        <f t="shared" si="1"/>
        <v>15.460000000000036</v>
      </c>
      <c r="E20" s="6">
        <v>-17</v>
      </c>
      <c r="F20" s="8">
        <v>-17</v>
      </c>
      <c r="G20" s="6">
        <v>-17</v>
      </c>
      <c r="H20" s="6">
        <v>-17</v>
      </c>
      <c r="I20" s="6">
        <v>-17</v>
      </c>
      <c r="J20" s="6">
        <v>-17</v>
      </c>
      <c r="K20" s="6">
        <v>-17</v>
      </c>
      <c r="L20" s="6">
        <v>-17</v>
      </c>
      <c r="M20" s="6">
        <v>-17</v>
      </c>
      <c r="N20" s="13">
        <f>SUM(F20:F26)</f>
        <v>-9.680000000000291</v>
      </c>
      <c r="O20" s="37">
        <f>SUM(N20:N47)*100</f>
        <v>-742.00000000004036</v>
      </c>
    </row>
    <row r="21" spans="1:16">
      <c r="A21" s="29" t="s">
        <v>22</v>
      </c>
      <c r="B21">
        <v>1584.77</v>
      </c>
      <c r="C21">
        <v>-1569.31</v>
      </c>
      <c r="D21">
        <f t="shared" si="1"/>
        <v>15.460000000000036</v>
      </c>
      <c r="E21" s="6">
        <v>-17</v>
      </c>
      <c r="F21" s="8">
        <v>-17</v>
      </c>
      <c r="G21" s="6">
        <v>-17</v>
      </c>
      <c r="H21" s="6">
        <v>-17</v>
      </c>
      <c r="I21" s="6">
        <v>-17</v>
      </c>
      <c r="J21" s="6">
        <v>-17</v>
      </c>
      <c r="K21" s="6">
        <v>-17</v>
      </c>
      <c r="L21" s="6">
        <v>-17</v>
      </c>
      <c r="M21" s="6">
        <v>-17</v>
      </c>
    </row>
    <row r="22" spans="1:16">
      <c r="A22" s="4">
        <v>41344</v>
      </c>
      <c r="B22">
        <v>1583.21</v>
      </c>
      <c r="C22">
        <v>-1575.38</v>
      </c>
      <c r="D22">
        <f t="shared" si="1"/>
        <v>7.8299999999999272</v>
      </c>
      <c r="E22">
        <v>6.83</v>
      </c>
      <c r="F22" s="5">
        <f>D22*2-1</f>
        <v>14.659999999999854</v>
      </c>
      <c r="G22">
        <f>D22*3-1</f>
        <v>22.489999999999782</v>
      </c>
      <c r="H22">
        <f>D22*4-1</f>
        <v>30.319999999999709</v>
      </c>
      <c r="I22">
        <v>-9.83</v>
      </c>
      <c r="J22" s="6">
        <v>-9.83</v>
      </c>
      <c r="K22" s="6">
        <v>-9.83</v>
      </c>
      <c r="L22" s="6">
        <v>-9.83</v>
      </c>
      <c r="M22" s="6">
        <v>-9.83</v>
      </c>
    </row>
    <row r="23" spans="1:16">
      <c r="A23" s="4">
        <v>41344</v>
      </c>
      <c r="B23">
        <v>1583.21</v>
      </c>
      <c r="C23">
        <v>-1575.38</v>
      </c>
      <c r="D23">
        <f t="shared" si="1"/>
        <v>7.8299999999999272</v>
      </c>
      <c r="E23">
        <v>6.83</v>
      </c>
      <c r="F23" s="5">
        <f>D23*2-1</f>
        <v>14.659999999999854</v>
      </c>
      <c r="G23">
        <f>D23*3-1</f>
        <v>22.489999999999782</v>
      </c>
      <c r="H23">
        <f>D23*4-1</f>
        <v>30.319999999999709</v>
      </c>
      <c r="I23">
        <v>3</v>
      </c>
      <c r="J23" s="6">
        <v>3</v>
      </c>
      <c r="K23" s="6">
        <v>3</v>
      </c>
      <c r="L23" s="6">
        <v>3</v>
      </c>
      <c r="M23" s="6">
        <v>3</v>
      </c>
    </row>
    <row r="24" spans="1:16">
      <c r="A24" s="4">
        <v>41351</v>
      </c>
      <c r="B24">
        <v>1611.11</v>
      </c>
      <c r="C24">
        <v>-1590.86</v>
      </c>
      <c r="D24">
        <f t="shared" si="1"/>
        <v>20.25</v>
      </c>
      <c r="E24" s="6">
        <v>-17</v>
      </c>
      <c r="F24" s="8">
        <v>-17</v>
      </c>
      <c r="G24" s="6">
        <v>-17</v>
      </c>
      <c r="H24" s="6">
        <v>-17</v>
      </c>
      <c r="I24" s="6">
        <v>-17</v>
      </c>
      <c r="J24" s="6">
        <v>-17</v>
      </c>
      <c r="K24" s="6">
        <v>-17</v>
      </c>
      <c r="L24" s="6">
        <v>-17</v>
      </c>
      <c r="M24" s="6">
        <v>-17</v>
      </c>
    </row>
    <row r="25" spans="1:16">
      <c r="A25" s="4">
        <v>41351</v>
      </c>
      <c r="B25">
        <v>1611.11</v>
      </c>
      <c r="C25">
        <v>-1590.86</v>
      </c>
      <c r="D25">
        <f t="shared" ref="D25" si="2">SUM(B25:C25)</f>
        <v>20.25</v>
      </c>
      <c r="E25" s="6">
        <v>-17</v>
      </c>
      <c r="F25" s="36">
        <v>-17</v>
      </c>
      <c r="G25" s="6">
        <v>-17</v>
      </c>
      <c r="H25" s="6">
        <v>-17</v>
      </c>
      <c r="I25" s="6">
        <v>-17</v>
      </c>
      <c r="J25" s="6">
        <v>-17</v>
      </c>
      <c r="K25" s="6">
        <v>-17</v>
      </c>
      <c r="L25" s="6">
        <v>-17</v>
      </c>
      <c r="M25" s="6">
        <v>-17</v>
      </c>
    </row>
    <row r="26" spans="1:16">
      <c r="A26" s="4">
        <v>41358</v>
      </c>
      <c r="B26">
        <v>1613.64</v>
      </c>
      <c r="C26">
        <v>-1589.54</v>
      </c>
      <c r="D26">
        <f t="shared" si="1"/>
        <v>24.100000000000136</v>
      </c>
      <c r="E26">
        <v>14</v>
      </c>
      <c r="F26" s="5">
        <v>29</v>
      </c>
      <c r="G26">
        <v>44</v>
      </c>
      <c r="H26" s="6">
        <v>59</v>
      </c>
      <c r="I26">
        <v>74</v>
      </c>
      <c r="J26">
        <v>89</v>
      </c>
      <c r="K26" s="6">
        <v>104</v>
      </c>
      <c r="L26">
        <f>15*8-1</f>
        <v>119</v>
      </c>
      <c r="M26">
        <f>15*9-1</f>
        <v>134</v>
      </c>
    </row>
    <row r="27" spans="1:16">
      <c r="A27" s="4"/>
      <c r="F27" s="5"/>
    </row>
    <row r="28" spans="1:16">
      <c r="A28" s="4"/>
      <c r="D28">
        <f t="shared" si="1"/>
        <v>0</v>
      </c>
      <c r="F28" s="5"/>
    </row>
    <row r="29" spans="1:16">
      <c r="A29" s="4">
        <v>41365</v>
      </c>
      <c r="B29">
        <v>1602.06</v>
      </c>
      <c r="C29">
        <v>-1594.73</v>
      </c>
      <c r="D29">
        <f t="shared" si="1"/>
        <v>7.3299999999999272</v>
      </c>
      <c r="E29">
        <v>-9.33</v>
      </c>
      <c r="F29" s="36">
        <v>-9.33</v>
      </c>
      <c r="G29">
        <v>-9.33</v>
      </c>
      <c r="H29">
        <v>-9.33</v>
      </c>
      <c r="I29">
        <v>-9.33</v>
      </c>
      <c r="J29">
        <v>-9.33</v>
      </c>
      <c r="K29">
        <v>-9.33</v>
      </c>
      <c r="L29">
        <v>-9.33</v>
      </c>
      <c r="M29">
        <v>-9.33</v>
      </c>
      <c r="N29" s="7">
        <f>SUM(F29:F37)</f>
        <v>22.8599999999998</v>
      </c>
    </row>
    <row r="30" spans="1:16">
      <c r="A30" s="4">
        <v>41365</v>
      </c>
      <c r="B30">
        <v>1602.06</v>
      </c>
      <c r="C30">
        <v>-1594.73</v>
      </c>
      <c r="D30">
        <f t="shared" si="1"/>
        <v>7.3299999999999272</v>
      </c>
      <c r="E30">
        <f>D30-1</f>
        <v>6.3299999999999272</v>
      </c>
      <c r="F30" s="5">
        <f>D30*2-1</f>
        <v>13.659999999999854</v>
      </c>
      <c r="G30">
        <f>D30*3-1</f>
        <v>20.989999999999782</v>
      </c>
      <c r="H30">
        <f>D30*4-1</f>
        <v>28.319999999999709</v>
      </c>
      <c r="I30">
        <f>E30*5-1</f>
        <v>30.649999999999636</v>
      </c>
      <c r="J30">
        <f>E30*6-1</f>
        <v>36.979999999999563</v>
      </c>
      <c r="K30">
        <f>D30*7-1</f>
        <v>50.309999999999491</v>
      </c>
      <c r="L30">
        <f>D30*8-1</f>
        <v>57.639999999999418</v>
      </c>
      <c r="M30">
        <f>D30*9-1</f>
        <v>64.969999999999345</v>
      </c>
    </row>
    <row r="31" spans="1:16">
      <c r="A31" s="4">
        <v>41372</v>
      </c>
      <c r="B31">
        <v>1580.76</v>
      </c>
      <c r="C31">
        <v>-1567.23</v>
      </c>
      <c r="D31">
        <f t="shared" si="1"/>
        <v>13.529999999999973</v>
      </c>
      <c r="E31">
        <v>-15.53</v>
      </c>
      <c r="F31" s="36">
        <v>-15.53</v>
      </c>
      <c r="G31">
        <v>-15.53</v>
      </c>
      <c r="H31">
        <v>-15.53</v>
      </c>
      <c r="I31">
        <v>-15.53</v>
      </c>
      <c r="J31">
        <v>-15.53</v>
      </c>
      <c r="K31">
        <v>-15.53</v>
      </c>
      <c r="L31">
        <v>-15.53</v>
      </c>
      <c r="M31">
        <v>-15.53</v>
      </c>
    </row>
    <row r="32" spans="1:16">
      <c r="A32" s="4">
        <v>41372</v>
      </c>
      <c r="B32">
        <v>1580.76</v>
      </c>
      <c r="C32">
        <v>-1567.23</v>
      </c>
      <c r="D32">
        <f t="shared" si="1"/>
        <v>13.529999999999973</v>
      </c>
      <c r="E32">
        <f>D32-1</f>
        <v>12.529999999999973</v>
      </c>
      <c r="F32" s="5">
        <f>D32*2</f>
        <v>27.059999999999945</v>
      </c>
      <c r="G32">
        <f>D32*3-1</f>
        <v>39.589999999999918</v>
      </c>
      <c r="H32">
        <f>D32*4-1</f>
        <v>53.119999999999891</v>
      </c>
      <c r="I32">
        <f>D32*5-1</f>
        <v>66.649999999999864</v>
      </c>
      <c r="J32">
        <f>D32*6-1</f>
        <v>80.179999999999836</v>
      </c>
      <c r="K32">
        <f>D32*7-1</f>
        <v>93.709999999999809</v>
      </c>
      <c r="L32">
        <f>D32*8-1</f>
        <v>107.23999999999978</v>
      </c>
      <c r="M32">
        <f>D32*9-1</f>
        <v>120.76999999999975</v>
      </c>
    </row>
    <row r="33" spans="1:14">
      <c r="A33" s="4">
        <v>41379</v>
      </c>
      <c r="B33">
        <v>1495.39</v>
      </c>
      <c r="C33">
        <v>-1335.06</v>
      </c>
      <c r="D33">
        <f t="shared" si="1"/>
        <v>160.33000000000015</v>
      </c>
      <c r="E33">
        <v>-17</v>
      </c>
      <c r="F33" s="30">
        <v>-17</v>
      </c>
      <c r="G33" s="6">
        <v>-17</v>
      </c>
      <c r="H33" s="6">
        <v>-17</v>
      </c>
      <c r="I33" s="6">
        <v>-17</v>
      </c>
      <c r="J33" s="6">
        <v>-17</v>
      </c>
      <c r="K33" s="6">
        <v>-17</v>
      </c>
      <c r="L33" s="6">
        <v>-17</v>
      </c>
      <c r="M33" s="6">
        <v>-17</v>
      </c>
    </row>
    <row r="34" spans="1:14">
      <c r="A34" s="4">
        <v>41386</v>
      </c>
      <c r="B34">
        <v>1438.96</v>
      </c>
      <c r="C34">
        <v>-1403.78</v>
      </c>
      <c r="D34">
        <f t="shared" si="1"/>
        <v>35.180000000000064</v>
      </c>
      <c r="E34">
        <v>14</v>
      </c>
      <c r="F34" s="5">
        <v>29</v>
      </c>
      <c r="G34" s="6">
        <v>44</v>
      </c>
      <c r="H34" s="6">
        <v>-17</v>
      </c>
      <c r="I34" s="6">
        <v>-17</v>
      </c>
      <c r="J34" s="6">
        <v>-17</v>
      </c>
      <c r="K34" s="6">
        <v>-17</v>
      </c>
      <c r="L34" s="6">
        <v>-17</v>
      </c>
      <c r="M34" s="6">
        <v>-17</v>
      </c>
    </row>
    <row r="35" spans="1:14">
      <c r="A35" s="4">
        <v>41386</v>
      </c>
      <c r="B35">
        <v>1438.96</v>
      </c>
      <c r="C35">
        <v>-1403.78</v>
      </c>
      <c r="D35">
        <f t="shared" ref="D35" si="3">SUM(B35:C35)</f>
        <v>35.180000000000064</v>
      </c>
      <c r="E35">
        <v>14</v>
      </c>
      <c r="F35" s="5">
        <v>29</v>
      </c>
      <c r="G35" s="6">
        <f>15*3-1</f>
        <v>44</v>
      </c>
      <c r="H35" s="6">
        <v>44</v>
      </c>
      <c r="I35" s="6">
        <v>44</v>
      </c>
      <c r="J35" s="6">
        <v>44</v>
      </c>
      <c r="K35" s="6">
        <v>44</v>
      </c>
      <c r="L35" s="6">
        <v>44</v>
      </c>
      <c r="M35" s="6">
        <v>44</v>
      </c>
    </row>
    <row r="36" spans="1:14">
      <c r="A36" s="4">
        <v>41393</v>
      </c>
      <c r="B36">
        <v>1478.73</v>
      </c>
      <c r="C36">
        <v>-1462.66</v>
      </c>
      <c r="D36">
        <f t="shared" si="1"/>
        <v>16.069999999999936</v>
      </c>
      <c r="E36" s="6">
        <v>-17</v>
      </c>
      <c r="F36" s="8">
        <v>-17</v>
      </c>
      <c r="G36" s="6">
        <v>-17</v>
      </c>
      <c r="H36" s="6">
        <v>-17</v>
      </c>
      <c r="I36" s="6">
        <v>-17</v>
      </c>
      <c r="J36" s="6">
        <v>-17</v>
      </c>
      <c r="K36" s="6">
        <v>-17</v>
      </c>
      <c r="L36" s="6">
        <v>-17</v>
      </c>
      <c r="M36" s="6">
        <v>-17</v>
      </c>
    </row>
    <row r="37" spans="1:14">
      <c r="A37" s="4">
        <v>41393</v>
      </c>
      <c r="B37">
        <v>1478.73</v>
      </c>
      <c r="C37">
        <v>-1462.66</v>
      </c>
      <c r="D37">
        <f t="shared" ref="D37" si="4">SUM(B37:C37)</f>
        <v>16.069999999999936</v>
      </c>
      <c r="E37" s="6">
        <v>-17</v>
      </c>
      <c r="F37" s="36">
        <v>-17</v>
      </c>
      <c r="G37" s="6">
        <v>-17</v>
      </c>
      <c r="H37" s="6">
        <v>-17</v>
      </c>
      <c r="I37" s="6">
        <v>-17</v>
      </c>
      <c r="J37" s="6">
        <v>-17</v>
      </c>
      <c r="K37" s="6">
        <v>-17</v>
      </c>
      <c r="L37" s="6">
        <v>-17</v>
      </c>
      <c r="M37" s="6">
        <v>-17</v>
      </c>
    </row>
    <row r="38" spans="1:14">
      <c r="A38" s="4"/>
      <c r="D38">
        <f t="shared" si="1"/>
        <v>0</v>
      </c>
      <c r="F38" s="5"/>
    </row>
    <row r="39" spans="1:14">
      <c r="A39" s="4">
        <v>41400</v>
      </c>
      <c r="B39">
        <v>1478.78</v>
      </c>
      <c r="C39">
        <v>-1464.42</v>
      </c>
      <c r="D39">
        <f t="shared" si="1"/>
        <v>14.3599999999999</v>
      </c>
      <c r="E39">
        <f>D39-1</f>
        <v>13.3599999999999</v>
      </c>
      <c r="F39" s="5">
        <f>D39*2-1</f>
        <v>27.7199999999998</v>
      </c>
      <c r="G39">
        <f>D39*3-1</f>
        <v>42.0799999999997</v>
      </c>
      <c r="H39">
        <f>D39*4-1</f>
        <v>56.4399999999996</v>
      </c>
      <c r="I39">
        <f>D39*5-1</f>
        <v>70.7999999999995</v>
      </c>
      <c r="J39">
        <f>D39*6-1</f>
        <v>85.1599999999994</v>
      </c>
      <c r="K39">
        <f>D39*7-1</f>
        <v>99.5199999999993</v>
      </c>
      <c r="L39">
        <f>D39*8-1</f>
        <v>113.8799999999992</v>
      </c>
      <c r="M39">
        <v>70.8</v>
      </c>
      <c r="N39" s="35">
        <f>SUM(F39:F44)</f>
        <v>-6.959999999999912</v>
      </c>
    </row>
    <row r="40" spans="1:14">
      <c r="A40" s="4">
        <v>41407</v>
      </c>
      <c r="B40">
        <v>1439.64</v>
      </c>
      <c r="C40">
        <v>-1425.8</v>
      </c>
      <c r="D40">
        <f t="shared" si="1"/>
        <v>13.840000000000146</v>
      </c>
      <c r="E40">
        <v>-15.84</v>
      </c>
      <c r="F40" s="30">
        <v>-15.84</v>
      </c>
      <c r="G40">
        <v>-15.84</v>
      </c>
      <c r="H40">
        <v>-15.84</v>
      </c>
      <c r="I40">
        <v>-15.84</v>
      </c>
      <c r="J40">
        <v>-15.84</v>
      </c>
      <c r="K40">
        <v>-15.84</v>
      </c>
      <c r="L40">
        <v>-15.84</v>
      </c>
      <c r="M40">
        <v>-15.84</v>
      </c>
    </row>
    <row r="41" spans="1:14">
      <c r="A41" s="4">
        <v>41407</v>
      </c>
      <c r="B41">
        <v>1439.64</v>
      </c>
      <c r="C41">
        <v>-1425.8</v>
      </c>
      <c r="D41">
        <f t="shared" ref="D41" si="5">SUM(B41:C41)</f>
        <v>13.840000000000146</v>
      </c>
      <c r="E41">
        <f>D41-1</f>
        <v>12.840000000000146</v>
      </c>
      <c r="F41" s="5">
        <f>D41*2-1</f>
        <v>26.680000000000291</v>
      </c>
      <c r="G41">
        <f>D41*3-1</f>
        <v>40.520000000000437</v>
      </c>
      <c r="H41">
        <f>D41*4-1</f>
        <v>54.360000000000582</v>
      </c>
      <c r="I41">
        <f>D41*5-1</f>
        <v>68.200000000000728</v>
      </c>
      <c r="J41">
        <f>D41*6-1</f>
        <v>82.040000000000873</v>
      </c>
      <c r="K41">
        <v>40.520000000000003</v>
      </c>
      <c r="L41">
        <v>40.520000000000003</v>
      </c>
      <c r="M41">
        <v>40.520000000000003</v>
      </c>
      <c r="N41" s="5"/>
    </row>
    <row r="42" spans="1:14">
      <c r="A42" s="4">
        <v>41414</v>
      </c>
      <c r="B42">
        <v>1399.37</v>
      </c>
      <c r="C42">
        <v>-1337.94</v>
      </c>
      <c r="D42">
        <f t="shared" si="1"/>
        <v>61.429999999999836</v>
      </c>
      <c r="E42" s="6">
        <v>-17</v>
      </c>
      <c r="F42" s="36">
        <v>-17</v>
      </c>
      <c r="G42" s="6">
        <v>-17</v>
      </c>
      <c r="H42" s="6">
        <v>-17</v>
      </c>
      <c r="I42" s="6">
        <v>-17</v>
      </c>
      <c r="J42" s="6">
        <v>-17</v>
      </c>
      <c r="K42" s="6">
        <v>-17</v>
      </c>
      <c r="L42" s="6">
        <v>-17</v>
      </c>
      <c r="M42" s="6">
        <v>-17</v>
      </c>
    </row>
    <row r="43" spans="1:14">
      <c r="A43" s="4">
        <v>41421</v>
      </c>
      <c r="B43">
        <v>1396.52</v>
      </c>
      <c r="C43">
        <v>-1384.26</v>
      </c>
      <c r="D43">
        <f t="shared" si="1"/>
        <v>12.259999999999991</v>
      </c>
      <c r="E43">
        <v>-14.26</v>
      </c>
      <c r="F43" s="36">
        <v>-14.26</v>
      </c>
      <c r="G43">
        <v>-14.26</v>
      </c>
      <c r="H43">
        <v>-14.26</v>
      </c>
      <c r="I43">
        <v>-14.26</v>
      </c>
      <c r="J43">
        <v>-14.26</v>
      </c>
      <c r="K43">
        <v>-14.26</v>
      </c>
      <c r="L43">
        <v>-14.26</v>
      </c>
      <c r="M43">
        <v>-14.26</v>
      </c>
    </row>
    <row r="44" spans="1:14">
      <c r="A44" s="4">
        <v>41421</v>
      </c>
      <c r="B44">
        <v>1396.52</v>
      </c>
      <c r="C44">
        <v>-1384.26</v>
      </c>
      <c r="D44">
        <f t="shared" si="1"/>
        <v>12.259999999999991</v>
      </c>
      <c r="E44">
        <v>-14.26</v>
      </c>
      <c r="F44" s="36">
        <v>-14.26</v>
      </c>
      <c r="G44">
        <v>-14.26</v>
      </c>
      <c r="H44">
        <v>-14.26</v>
      </c>
      <c r="I44">
        <v>-14.26</v>
      </c>
      <c r="J44">
        <v>-14.26</v>
      </c>
      <c r="K44">
        <v>-14.26</v>
      </c>
      <c r="L44">
        <v>-14.26</v>
      </c>
      <c r="M44">
        <v>-14.26</v>
      </c>
    </row>
    <row r="45" spans="1:14">
      <c r="A45" s="4"/>
      <c r="F45" s="5"/>
    </row>
    <row r="46" spans="1:14">
      <c r="A46" s="4">
        <v>41428</v>
      </c>
      <c r="B46">
        <v>1416.86</v>
      </c>
      <c r="C46">
        <v>-1390.79</v>
      </c>
      <c r="D46">
        <f t="shared" ref="D46:D55" si="6">SUM(B46:C46)</f>
        <v>26.069999999999936</v>
      </c>
      <c r="E46" s="6">
        <v>-17</v>
      </c>
      <c r="F46" s="8">
        <v>-17</v>
      </c>
      <c r="G46" s="6">
        <v>-17</v>
      </c>
      <c r="H46" s="6">
        <v>-17</v>
      </c>
      <c r="I46" s="6">
        <v>-17</v>
      </c>
      <c r="J46" s="6">
        <v>-17</v>
      </c>
      <c r="K46" s="6">
        <v>-17</v>
      </c>
      <c r="L46" s="6">
        <v>-17</v>
      </c>
      <c r="M46" s="6">
        <v>-17</v>
      </c>
      <c r="N46" s="35">
        <f>SUM(F46:F51)</f>
        <v>-13.64</v>
      </c>
    </row>
    <row r="47" spans="1:14">
      <c r="A47" s="4">
        <v>41428</v>
      </c>
      <c r="B47">
        <v>1416.86</v>
      </c>
      <c r="C47">
        <v>-1390.79</v>
      </c>
      <c r="D47">
        <f t="shared" si="6"/>
        <v>26.069999999999936</v>
      </c>
      <c r="E47" s="6">
        <v>-17</v>
      </c>
      <c r="F47" s="36">
        <v>-17</v>
      </c>
      <c r="G47" s="6">
        <v>-17</v>
      </c>
      <c r="H47" s="6">
        <v>-17</v>
      </c>
      <c r="I47" s="6">
        <v>-17</v>
      </c>
      <c r="J47" s="6">
        <v>-17</v>
      </c>
      <c r="K47" s="6">
        <v>-17</v>
      </c>
      <c r="L47" s="6">
        <v>-17</v>
      </c>
      <c r="M47" s="6">
        <v>-17</v>
      </c>
    </row>
    <row r="48" spans="1:14">
      <c r="A48" s="4">
        <v>41435</v>
      </c>
      <c r="B48">
        <v>1388.89</v>
      </c>
      <c r="C48">
        <v>-1375.61</v>
      </c>
      <c r="D48">
        <f t="shared" si="6"/>
        <v>13.2800000000002</v>
      </c>
      <c r="E48" s="6">
        <v>-15.28</v>
      </c>
      <c r="F48" s="30">
        <v>-15.28</v>
      </c>
      <c r="G48" s="6">
        <v>-15.28</v>
      </c>
      <c r="H48" s="6">
        <v>-15.28</v>
      </c>
      <c r="I48" s="6">
        <v>-15.28</v>
      </c>
      <c r="J48" s="6">
        <v>-15.28</v>
      </c>
      <c r="K48" s="6">
        <v>-15.28</v>
      </c>
      <c r="L48" s="6">
        <v>-15.28</v>
      </c>
      <c r="M48" s="6">
        <v>-15.28</v>
      </c>
    </row>
    <row r="49" spans="1:15">
      <c r="A49" s="4">
        <v>41435</v>
      </c>
      <c r="B49">
        <v>1388.89</v>
      </c>
      <c r="C49">
        <v>-1375.61</v>
      </c>
      <c r="D49">
        <f t="shared" si="6"/>
        <v>13.2800000000002</v>
      </c>
      <c r="E49" s="6">
        <v>-15.28</v>
      </c>
      <c r="F49" s="30">
        <v>-15.28</v>
      </c>
      <c r="G49" s="6">
        <v>-15.28</v>
      </c>
      <c r="H49" s="6">
        <v>-15.28</v>
      </c>
      <c r="I49" s="6">
        <v>-15.28</v>
      </c>
      <c r="J49" s="6">
        <v>-15.28</v>
      </c>
      <c r="K49" s="6">
        <v>-15.28</v>
      </c>
      <c r="L49" s="6">
        <v>-15.28</v>
      </c>
      <c r="M49" s="6">
        <v>-15.28</v>
      </c>
    </row>
    <row r="50" spans="1:15">
      <c r="A50" s="4">
        <v>42538</v>
      </c>
      <c r="B50">
        <v>1391.79</v>
      </c>
      <c r="C50">
        <v>-1380.33</v>
      </c>
      <c r="D50">
        <f t="shared" si="6"/>
        <v>11.460000000000036</v>
      </c>
      <c r="E50" s="6">
        <f>11.46-1</f>
        <v>10.46</v>
      </c>
      <c r="F50" s="5">
        <f>11.46*2-1</f>
        <v>21.92</v>
      </c>
      <c r="G50" s="6">
        <f>D50*3-1</f>
        <v>33.380000000000109</v>
      </c>
      <c r="H50" s="6">
        <f>D50*4-1</f>
        <v>44.840000000000146</v>
      </c>
      <c r="I50" s="6">
        <f>D50*5-1</f>
        <v>56.300000000000182</v>
      </c>
      <c r="J50" s="6">
        <f>D50*6-1</f>
        <v>67.760000000000218</v>
      </c>
      <c r="K50" s="6">
        <f>E50*7-1</f>
        <v>72.22</v>
      </c>
      <c r="L50" s="6">
        <f>D50*8-1</f>
        <v>90.680000000000291</v>
      </c>
      <c r="M50" s="6">
        <f>D50*9-1</f>
        <v>102.14000000000033</v>
      </c>
    </row>
    <row r="51" spans="1:15">
      <c r="A51" s="4">
        <v>41449</v>
      </c>
      <c r="B51">
        <v>1301.1400000000001</v>
      </c>
      <c r="C51">
        <v>-1275.94</v>
      </c>
      <c r="D51">
        <f t="shared" si="6"/>
        <v>25.200000000000045</v>
      </c>
      <c r="E51">
        <v>14</v>
      </c>
      <c r="F51" s="5">
        <v>29</v>
      </c>
      <c r="G51">
        <v>44</v>
      </c>
      <c r="H51" s="6">
        <v>59</v>
      </c>
      <c r="I51">
        <v>74</v>
      </c>
      <c r="J51" s="6">
        <v>-17</v>
      </c>
      <c r="K51" s="6">
        <v>-17</v>
      </c>
      <c r="L51" s="6">
        <v>-17</v>
      </c>
      <c r="M51" s="6">
        <v>-17</v>
      </c>
      <c r="O51" t="s">
        <v>36</v>
      </c>
    </row>
    <row r="52" spans="1:15">
      <c r="A52" s="4"/>
      <c r="F52" s="5"/>
      <c r="H52" s="6"/>
      <c r="J52" s="6"/>
      <c r="K52" s="6"/>
      <c r="L52" s="6"/>
      <c r="M52" s="6"/>
    </row>
    <row r="53" spans="1:15">
      <c r="A53" s="4">
        <v>41456</v>
      </c>
      <c r="B53">
        <v>1261.5999999999999</v>
      </c>
      <c r="C53">
        <v>-1224.92</v>
      </c>
      <c r="D53">
        <f t="shared" si="6"/>
        <v>36.679999999999836</v>
      </c>
      <c r="E53" s="6">
        <v>-17</v>
      </c>
      <c r="F53" s="8">
        <v>-17</v>
      </c>
      <c r="G53" s="6">
        <v>-17</v>
      </c>
      <c r="H53" s="6">
        <v>-17</v>
      </c>
      <c r="I53" s="6">
        <v>-17</v>
      </c>
      <c r="J53" s="6">
        <v>-17</v>
      </c>
      <c r="K53" s="6">
        <v>-17</v>
      </c>
      <c r="L53" s="6">
        <v>-17</v>
      </c>
      <c r="M53" s="6">
        <v>-17</v>
      </c>
      <c r="N53" s="35">
        <f>SUM(F53:F57)</f>
        <v>-5</v>
      </c>
    </row>
    <row r="54" spans="1:15">
      <c r="A54" s="4">
        <v>41456</v>
      </c>
      <c r="B54">
        <v>1261.5999999999999</v>
      </c>
      <c r="C54">
        <v>-1224.92</v>
      </c>
      <c r="D54">
        <f t="shared" ref="D54" si="7">SUM(B54:C54)</f>
        <v>36.679999999999836</v>
      </c>
      <c r="E54" s="6">
        <v>-17</v>
      </c>
      <c r="F54" s="8">
        <v>-17</v>
      </c>
      <c r="G54" s="6">
        <v>-17</v>
      </c>
      <c r="H54" s="6">
        <v>-17</v>
      </c>
      <c r="I54" s="6">
        <v>-17</v>
      </c>
      <c r="J54" s="6">
        <v>-17</v>
      </c>
      <c r="K54" s="6">
        <v>-17</v>
      </c>
      <c r="L54" s="6">
        <v>-17</v>
      </c>
      <c r="M54" s="6">
        <v>-17</v>
      </c>
      <c r="N54" s="35"/>
    </row>
    <row r="55" spans="1:15">
      <c r="A55" s="4">
        <v>41463</v>
      </c>
      <c r="B55">
        <v>1238.6600000000001</v>
      </c>
      <c r="C55">
        <v>-1215.58</v>
      </c>
      <c r="D55">
        <f t="shared" si="6"/>
        <v>23.080000000000155</v>
      </c>
      <c r="E55">
        <v>14</v>
      </c>
      <c r="F55" s="5">
        <v>29</v>
      </c>
      <c r="G55" s="6">
        <f>15*3-1</f>
        <v>44</v>
      </c>
      <c r="H55" s="6">
        <v>44</v>
      </c>
      <c r="I55" s="6">
        <v>44</v>
      </c>
      <c r="J55" s="6">
        <v>44</v>
      </c>
      <c r="K55" s="6">
        <v>44</v>
      </c>
      <c r="L55" s="6">
        <v>44</v>
      </c>
      <c r="M55" s="6">
        <v>44</v>
      </c>
      <c r="O55" t="s">
        <v>44</v>
      </c>
    </row>
    <row r="56" spans="1:15">
      <c r="A56" s="4"/>
      <c r="E56" s="6"/>
      <c r="F56" s="30"/>
      <c r="G56" s="6"/>
      <c r="H56" s="6"/>
      <c r="I56" s="6"/>
      <c r="J56" s="6"/>
      <c r="K56" s="6"/>
      <c r="L56" s="6"/>
      <c r="M56" s="6"/>
    </row>
    <row r="57" spans="1:15">
      <c r="A57" s="4"/>
      <c r="E57" s="6"/>
      <c r="F57" s="30"/>
      <c r="G57" s="6"/>
      <c r="H57" s="6"/>
      <c r="I57" s="6"/>
      <c r="J57" s="6"/>
      <c r="K57" s="6"/>
      <c r="L57" s="6"/>
      <c r="M57" s="6"/>
    </row>
    <row r="59" spans="1:15">
      <c r="A59" t="s">
        <v>28</v>
      </c>
    </row>
  </sheetData>
  <sheetProtection selectLockedCells="1" selectUnlockedCells="1"/>
  <mergeCells count="1">
    <mergeCell ref="O2:Q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B10" sqref="B10"/>
    </sheetView>
  </sheetViews>
  <sheetFormatPr baseColWidth="10" defaultRowHeight="12.75"/>
  <sheetData>
    <row r="1" spans="1:11">
      <c r="B1" s="5" t="s">
        <v>46</v>
      </c>
    </row>
    <row r="2" spans="1:11">
      <c r="B2">
        <f>SUM(B4:B10)</f>
        <v>1318.25</v>
      </c>
      <c r="C2">
        <f t="shared" ref="C2:J2" si="0">SUM(C4:C10)</f>
        <v>2409.09</v>
      </c>
      <c r="D2">
        <f t="shared" si="0"/>
        <v>2569.9</v>
      </c>
      <c r="E2">
        <f t="shared" si="0"/>
        <v>2717.79</v>
      </c>
      <c r="F2">
        <f t="shared" si="0"/>
        <v>2612.4700000000007</v>
      </c>
      <c r="G2">
        <f t="shared" si="0"/>
        <v>2550.96</v>
      </c>
      <c r="H2">
        <f t="shared" si="0"/>
        <v>2946.28</v>
      </c>
      <c r="I2">
        <f t="shared" si="0"/>
        <v>3087.2499999999995</v>
      </c>
      <c r="J2" s="6">
        <f t="shared" si="0"/>
        <v>3183.04</v>
      </c>
      <c r="K2" s="5">
        <f>SUM(K4:K10)</f>
        <v>3823.1099999999997</v>
      </c>
    </row>
    <row r="3" spans="1:11">
      <c r="B3" s="5" t="s">
        <v>37</v>
      </c>
      <c r="C3" s="5" t="s">
        <v>12</v>
      </c>
      <c r="D3" s="5" t="s">
        <v>38</v>
      </c>
      <c r="E3" s="5" t="s">
        <v>20</v>
      </c>
      <c r="F3" s="5" t="s">
        <v>39</v>
      </c>
      <c r="G3" s="5" t="s">
        <v>40</v>
      </c>
      <c r="H3" s="5" t="s">
        <v>41</v>
      </c>
      <c r="I3" s="5" t="s">
        <v>42</v>
      </c>
      <c r="J3" s="5" t="s">
        <v>23</v>
      </c>
      <c r="K3" s="5" t="s">
        <v>43</v>
      </c>
    </row>
    <row r="4" spans="1:11">
      <c r="A4" s="5">
        <v>2007</v>
      </c>
      <c r="B4">
        <v>146.5</v>
      </c>
      <c r="C4">
        <v>297</v>
      </c>
      <c r="D4">
        <v>318.7</v>
      </c>
      <c r="E4">
        <v>312.3</v>
      </c>
      <c r="F4" s="5">
        <v>469.9</v>
      </c>
      <c r="G4">
        <v>395.6</v>
      </c>
      <c r="H4">
        <v>433.8</v>
      </c>
      <c r="I4">
        <v>447.5</v>
      </c>
      <c r="J4">
        <v>428.6</v>
      </c>
      <c r="K4">
        <v>452.4</v>
      </c>
    </row>
    <row r="5" spans="1:11">
      <c r="A5" s="5">
        <v>2008</v>
      </c>
      <c r="B5">
        <v>308.60000000000002</v>
      </c>
      <c r="C5">
        <v>545.79999999999995</v>
      </c>
      <c r="D5">
        <v>521</v>
      </c>
      <c r="E5" s="5">
        <v>555.9</v>
      </c>
      <c r="F5">
        <v>394.6</v>
      </c>
      <c r="G5">
        <v>233.2</v>
      </c>
      <c r="H5">
        <v>306.2</v>
      </c>
      <c r="I5">
        <v>297.2</v>
      </c>
      <c r="J5">
        <v>258.2</v>
      </c>
      <c r="K5">
        <v>411</v>
      </c>
    </row>
    <row r="6" spans="1:11">
      <c r="A6" s="5">
        <v>2009</v>
      </c>
      <c r="B6">
        <v>315.75</v>
      </c>
      <c r="C6">
        <v>434.62</v>
      </c>
      <c r="D6">
        <v>422.9</v>
      </c>
      <c r="E6">
        <v>579.75</v>
      </c>
      <c r="F6">
        <v>528.4</v>
      </c>
      <c r="G6">
        <v>405.05</v>
      </c>
      <c r="H6">
        <v>405.36</v>
      </c>
      <c r="I6">
        <v>264.39</v>
      </c>
      <c r="J6">
        <v>303.42</v>
      </c>
      <c r="K6" s="5">
        <v>642.86</v>
      </c>
    </row>
    <row r="7" spans="1:11">
      <c r="A7" s="5">
        <v>2010</v>
      </c>
      <c r="B7">
        <v>292.60000000000002</v>
      </c>
      <c r="C7" s="5">
        <v>388.72</v>
      </c>
      <c r="D7">
        <v>203.4</v>
      </c>
      <c r="E7">
        <v>58.8</v>
      </c>
      <c r="F7" s="36">
        <v>-111.11</v>
      </c>
      <c r="G7" s="36">
        <v>-47.7</v>
      </c>
      <c r="H7">
        <v>9.7100000000000009</v>
      </c>
      <c r="I7">
        <v>50.92</v>
      </c>
      <c r="J7">
        <v>26.88</v>
      </c>
      <c r="K7">
        <v>337.91</v>
      </c>
    </row>
    <row r="8" spans="1:11">
      <c r="A8" s="5">
        <v>2011</v>
      </c>
      <c r="B8">
        <v>194.16</v>
      </c>
      <c r="C8">
        <v>524.70000000000005</v>
      </c>
      <c r="D8">
        <v>726.02</v>
      </c>
      <c r="E8">
        <v>781.13</v>
      </c>
      <c r="F8">
        <v>846.94</v>
      </c>
      <c r="G8">
        <v>945.2</v>
      </c>
      <c r="H8">
        <v>1004.11</v>
      </c>
      <c r="I8">
        <v>1093.02</v>
      </c>
      <c r="J8" s="5">
        <v>1191.6300000000001</v>
      </c>
      <c r="K8">
        <v>1138.2</v>
      </c>
    </row>
    <row r="9" spans="1:11">
      <c r="A9" s="5">
        <v>2012</v>
      </c>
      <c r="B9">
        <v>193.5</v>
      </c>
      <c r="C9">
        <v>176.89</v>
      </c>
      <c r="D9">
        <v>185.02</v>
      </c>
      <c r="E9">
        <v>133.44</v>
      </c>
      <c r="F9">
        <v>181.57</v>
      </c>
      <c r="G9">
        <v>292.12</v>
      </c>
      <c r="H9">
        <v>408.65</v>
      </c>
      <c r="I9">
        <v>493.29</v>
      </c>
      <c r="J9">
        <v>512.34</v>
      </c>
      <c r="K9" s="5">
        <v>720.99</v>
      </c>
    </row>
    <row r="10" spans="1:11">
      <c r="A10" s="5">
        <v>2013</v>
      </c>
      <c r="B10" s="36">
        <v>-132.86000000000001</v>
      </c>
      <c r="C10">
        <v>41.36</v>
      </c>
      <c r="D10">
        <v>192.86</v>
      </c>
      <c r="E10">
        <v>296.47000000000003</v>
      </c>
      <c r="F10">
        <v>302.17</v>
      </c>
      <c r="G10">
        <v>327.49</v>
      </c>
      <c r="H10">
        <v>378.45</v>
      </c>
      <c r="I10">
        <v>440.93</v>
      </c>
      <c r="J10" s="5">
        <v>461.97</v>
      </c>
      <c r="K10">
        <v>119.75</v>
      </c>
    </row>
    <row r="12" spans="1:11">
      <c r="B12" s="5" t="s">
        <v>45</v>
      </c>
    </row>
    <row r="13" spans="1:11">
      <c r="B13">
        <f>SUM(B8:B10)</f>
        <v>254.79999999999995</v>
      </c>
      <c r="C13">
        <f t="shared" ref="C13:K13" si="1">SUM(C8:C10)</f>
        <v>742.95</v>
      </c>
      <c r="D13">
        <f t="shared" si="1"/>
        <v>1103.9000000000001</v>
      </c>
      <c r="E13">
        <f t="shared" si="1"/>
        <v>1211.04</v>
      </c>
      <c r="F13">
        <f t="shared" si="1"/>
        <v>1330.68</v>
      </c>
      <c r="G13">
        <f t="shared" si="1"/>
        <v>1564.8100000000002</v>
      </c>
      <c r="H13">
        <f t="shared" si="1"/>
        <v>1791.21</v>
      </c>
      <c r="I13">
        <f t="shared" si="1"/>
        <v>2027.24</v>
      </c>
      <c r="J13" s="5">
        <f t="shared" si="1"/>
        <v>2165.9400000000005</v>
      </c>
      <c r="K13">
        <f t="shared" si="1"/>
        <v>1978.94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2007</vt:lpstr>
      <vt:lpstr>2008</vt:lpstr>
      <vt:lpstr>2009</vt:lpstr>
      <vt:lpstr>2010</vt:lpstr>
      <vt:lpstr>2011</vt:lpstr>
      <vt:lpstr>2012</vt:lpstr>
      <vt:lpstr>2013</vt:lpstr>
      <vt:lpstr>Resultado global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Patrix</dc:creator>
  <cp:lastModifiedBy>Patrix</cp:lastModifiedBy>
  <dcterms:created xsi:type="dcterms:W3CDTF">2013-03-17T12:30:27Z</dcterms:created>
  <dcterms:modified xsi:type="dcterms:W3CDTF">2013-07-14T12:29:45Z</dcterms:modified>
</cp:coreProperties>
</file>